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73037f00292e3d67/Documents/"/>
    </mc:Choice>
  </mc:AlternateContent>
  <xr:revisionPtr revIDLastSave="0" documentId="8_{C19FF679-0AF1-4BC5-84F6-03388EE01857}" xr6:coauthVersionLast="47" xr6:coauthVersionMax="47" xr10:uidLastSave="{00000000-0000-0000-0000-000000000000}"/>
  <bookViews>
    <workbookView xWindow="-96" yWindow="-96" windowWidth="20928" windowHeight="12432" tabRatio="834" activeTab="0" xr2:uid="{00000000-000D-0000-FFFF-FFFF00000000}"/>
  </bookViews>
  <sheets>
    <sheet name="T12 May25-Apr26" sheetId="1" r:id="rId1"/>
    <sheet name="Rent Roll" sheetId="3" r:id="rId2"/>
    <sheet name="Charts" sheetId="5" r:id="rId3"/>
    <sheet name="Cap Ex" sheetId="7" r:id="rId4"/>
    <sheet name="Property Taxes" sheetId="8" r:id="rId5"/>
  </sheets>
  <externalReferences>
    <externalReference r:id="rId6"/>
  </externalReferences>
  <definedNames>
    <definedName name="_xlnm._FilterDatabase" localSheetId="1" hidden="1">'Rent Roll'!$A$3:$AB$48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<sst xmlns="http://schemas.openxmlformats.org/spreadsheetml/2006/main" count="317" uniqueCount="199">
  <si>
    <t>Particulars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</si>
  <si>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</si>
  <si>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</si>
  <si>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</si>
  <si>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</si>
  <si>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</si>
  <si>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</si>
  <si>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</si>
  <si>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</si>
  <si>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</si>
  <si>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</si>
  <si>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</si>
  <si>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</si>
  <si>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Ordinary Income/Expense</t>
  </si>
  <si>
    <t>Income</t>
  </si>
  <si>
    <t>50000 - Revenue</t>
  </si>
  <si>
    <t>50001 - Rental Revenue</t>
  </si>
  <si>
    <t>50010 - Gross Potential Rent</t>
  </si>
  <si>
    <t>50015 - Economic Vacancy</t>
  </si>
  <si>
    <t>51010 - Vacancy Loss</t>
  </si>
  <si>
    <t>51050 - Bad Debt Writeoffs</t>
  </si>
  <si>
    <t>51060 - Other Income</t>
  </si>
  <si>
    <t>52020 - Rent Promos/Discounts</t>
  </si>
  <si>
    <t>Total 50001 - Rental Revenue</t>
  </si>
  <si>
    <t>53045 - Storage Revenue</t>
  </si>
  <si>
    <t>55100 - Tenant Insurance Revenue</t>
  </si>
  <si>
    <t>55380 - Utility Reimbursement-Electr</t>
  </si>
  <si>
    <t>53050 - Pet Fees</t>
  </si>
  <si>
    <t>55340 - Utility Reimbursement-Electr</t>
  </si>
  <si>
    <t>55380 - Utility Reimbursement-Misc</t>
  </si>
  <si>
    <t>57100 - Late Fees</t>
  </si>
  <si>
    <t>57101 - Administration Fee</t>
  </si>
  <si>
    <t>57102 - Laundry Income</t>
  </si>
  <si>
    <t>57140 - Miscellaneous Income</t>
  </si>
  <si>
    <t>57300 - Application Fee Income</t>
  </si>
  <si>
    <t>Total 53005 - Other Revenue</t>
  </si>
  <si>
    <t>Total 50000 - Revenue</t>
  </si>
  <si>
    <t>Total Income</t>
  </si>
  <si>
    <t>Cost of Goods Sold</t>
  </si>
  <si>
    <t>50300 - Commission Paid</t>
  </si>
  <si>
    <t>Total COGS</t>
  </si>
  <si>
    <t>Gross Profit</t>
  </si>
  <si>
    <t>Expense</t>
  </si>
  <si>
    <t>60000 - Advertising and Promotion</t>
  </si>
  <si>
    <t>60050 - Operating Expenses</t>
  </si>
  <si>
    <t>60010 - Fixed Operating Expenses</t>
  </si>
  <si>
    <t>67000 - Utilities</t>
  </si>
  <si>
    <t>67510 - Trash Removal</t>
  </si>
  <si>
    <t>67000 - Utilities - Other</t>
  </si>
  <si>
    <t>Total 67000 - Utilities</t>
  </si>
  <si>
    <t>71010 - Real Estate Tax Expense</t>
  </si>
  <si>
    <t>72000 - Insurance Expense</t>
  </si>
  <si>
    <t>72010 - Insurance Expense - Property</t>
  </si>
  <si>
    <t>Total 72000 - Insurance Expense</t>
  </si>
  <si>
    <t>Asset Management fee 2%</t>
  </si>
  <si>
    <t>73010 - Management Fee Expense</t>
  </si>
  <si>
    <t>Total 73000 - Management Fee</t>
  </si>
  <si>
    <t>Total 60010 - Fixed Operating Expenses</t>
  </si>
  <si>
    <t>60099 - Variable Operating Expenses</t>
  </si>
  <si>
    <t>62001 - Services</t>
  </si>
  <si>
    <t>62151 - Trash Pickup Contractor</t>
  </si>
  <si>
    <t>62080 - Pest Control</t>
  </si>
  <si>
    <t>62152 - HVAC</t>
  </si>
  <si>
    <t>Total 62001 - Services</t>
  </si>
  <si>
    <t>62020 - Lawn Care and Snow Removal</t>
  </si>
  <si>
    <t>61131 - Plumbing- Contracted</t>
  </si>
  <si>
    <t>61130 - Plumbing Supplies and Repair</t>
  </si>
  <si>
    <t>61100 - Repair and Maintenance others</t>
  </si>
  <si>
    <t>Total 61100 - Repairs and Maintenance</t>
  </si>
  <si>
    <t>House Cleaning</t>
  </si>
  <si>
    <t>63000 - General And Administrative</t>
  </si>
  <si>
    <t>63050 - Bank Service Charges</t>
  </si>
  <si>
    <t>63040 - Auto and Travel Expense</t>
  </si>
  <si>
    <t>63110 - Legal Expense</t>
  </si>
  <si>
    <t>63120 - License Taxes Reg Fees</t>
  </si>
  <si>
    <t>Total 63000 - General And Administrative</t>
  </si>
  <si>
    <t>64000 - Payroll Expenses</t>
  </si>
  <si>
    <t>Total 60099 - Variable Operating Expenses</t>
  </si>
  <si>
    <t>Total 60050 - Operating Expenses</t>
  </si>
  <si>
    <t>62400 - Depreciation Expense</t>
  </si>
  <si>
    <t>62500 - Dues and Subscriptions</t>
  </si>
  <si>
    <t>66700 - Professional Fees</t>
  </si>
  <si>
    <t>61000 - Business Licenses and Permits</t>
  </si>
  <si>
    <t>67100 - Rent Expense</t>
  </si>
  <si>
    <t>67180 - Tax - Property Tax</t>
  </si>
  <si>
    <t>Total Expense</t>
  </si>
  <si>
    <t>Net Ordinary Income</t>
  </si>
  <si>
    <t>Net Income</t>
  </si>
  <si>
    <t>RENT ROLL REPORT</t>
  </si>
  <si>
    <t>Belton Garden Apartments</t>
  </si>
  <si>
    <t>May 25</t>
  </si>
  <si>
    <t>June 25</t>
  </si>
  <si>
    <t>July 25</t>
  </si>
  <si>
    <t>Aug 25</t>
  </si>
  <si>
    <t>Sep 25</t>
  </si>
  <si>
    <t>Oct 25</t>
  </si>
  <si>
    <t>Nov 25</t>
  </si>
  <si>
    <t>Dec 25</t>
  </si>
  <si>
    <t>January 26</t>
  </si>
  <si>
    <t>February 26</t>
  </si>
  <si>
    <t>March 26</t>
  </si>
  <si>
    <t>April 26</t>
  </si>
  <si>
    <t>UNITS</t>
  </si>
  <si>
    <t>Target</t>
  </si>
  <si>
    <t>Collected</t>
  </si>
  <si>
    <t>1007 N Scott Ave #1</t>
  </si>
  <si>
    <t>1007 N Scott Ave #2</t>
  </si>
  <si>
    <t>1007 N Scott Ave #3</t>
  </si>
  <si>
    <t>1007 N Scott Ave #4</t>
  </si>
  <si>
    <t>1007 N Scott Ave #5</t>
  </si>
  <si>
    <t>1007 N Scott Ave #6</t>
  </si>
  <si>
    <t>1007 N Scott Ave #7</t>
  </si>
  <si>
    <t>1007 N Scott Ave #8</t>
  </si>
  <si>
    <t>1007 N Scott Ave #9</t>
  </si>
  <si>
    <t>1013 N Scott Ave</t>
  </si>
  <si>
    <t>1015 N Scott Ave #101</t>
  </si>
  <si>
    <t xml:space="preserve">Rented</t>
  </si>
  <si>
    <t>1015 N Scott Ave #102</t>
  </si>
  <si>
    <t>1015 N Scott Ave #103</t>
  </si>
  <si>
    <t>1015 N Scott Ave #104</t>
  </si>
  <si>
    <t>1015 N Scott Ave #105</t>
  </si>
  <si>
    <t>1015 N Scott Ave #106</t>
  </si>
  <si>
    <t>1015 N Scott Ave #107</t>
  </si>
  <si>
    <t>Under renovation</t>
  </si>
  <si>
    <t>1015 N Scott Ave #108</t>
  </si>
  <si>
    <t>On market</t>
  </si>
  <si>
    <t>1015 N Scott Ave #109</t>
  </si>
  <si>
    <t>1015 N Scott Ave #110</t>
  </si>
  <si>
    <t>1015 N Scott Ave #1</t>
  </si>
  <si>
    <t>1015 N Scott Ave #2</t>
  </si>
  <si>
    <t>1015 N Scott Ave #3</t>
  </si>
  <si>
    <t>Rented</t>
  </si>
  <si>
    <t>1015 N Scott Ave #4</t>
  </si>
  <si>
    <t>1015 N Scott Ave #5</t>
  </si>
  <si>
    <t>1015 N Scott Ave #6</t>
  </si>
  <si>
    <t>1015 N Scott Ave #7</t>
  </si>
  <si>
    <t>1015 N Scott Ave #8</t>
  </si>
  <si>
    <t>1015 N Scott Ave #9</t>
  </si>
  <si>
    <t>1015 N Scott Ave #10</t>
  </si>
  <si>
    <t>1109 N Scott Ave #1</t>
  </si>
  <si>
    <t>1109 N Scott Ave #2</t>
  </si>
  <si>
    <t>1109 N Scott Ave #3</t>
  </si>
  <si>
    <t>1109 N Scott Ave #4</t>
  </si>
  <si>
    <t>1109 N Scott Ave #5</t>
  </si>
  <si>
    <t>Studio</t>
  </si>
  <si>
    <t>1109 N Scott Ave #6</t>
  </si>
  <si>
    <t>1109 N Scott Ave #7</t>
  </si>
  <si>
    <t>1109 N Scott Ave #8</t>
  </si>
  <si>
    <t>1109 N Scott Ave #9</t>
  </si>
  <si>
    <t>1109 N Scott Ave #10</t>
  </si>
  <si>
    <t>1109 N Scott Ave #11</t>
  </si>
  <si>
    <t>1109 N Scott Ave #12</t>
  </si>
  <si>
    <t>1109 N Scott Ave #14</t>
  </si>
  <si>
    <t>1109 N Scott Ave #15</t>
  </si>
  <si>
    <t>1109 N Scott Ave #16</t>
  </si>
  <si>
    <t>Total</t>
  </si>
  <si>
    <t>Total Rental Revenue</t>
  </si>
  <si>
    <t>Average</t>
  </si>
  <si>
    <t>Total Units</t>
  </si>
  <si>
    <t>Utility Expenses</t>
  </si>
  <si>
    <t>Vacant</t>
  </si>
  <si>
    <t>Rented units</t>
  </si>
  <si>
    <t>Occupancy %</t>
  </si>
  <si>
    <t>Renovated 99% of units</t>
  </si>
  <si>
    <t>New road on back side; fixed all roads</t>
  </si>
  <si>
    <t>Painted all 9 buildings</t>
  </si>
  <si>
    <t>Landscaping</t>
  </si>
  <si>
    <t>New appliances</t>
  </si>
  <si>
    <t>New flooring</t>
  </si>
  <si>
    <t>Renovated kitchens and bathrooms</t>
  </si>
  <si>
    <t>New ACs</t>
  </si>
  <si>
    <t>Spent close to $900K on renovations</t>
  </si>
  <si>
    <t>Fixed all decks / new decks</t>
  </si>
  <si>
    <t>Fixed all plumbing issues</t>
  </si>
  <si>
    <t>7-8 storage units</t>
  </si>
  <si>
    <t>6+ acres of land</t>
  </si>
  <si>
    <t>Annual Total</t>
  </si>
  <si>
    <t>T3</t>
  </si>
  <si>
    <t>Unit Mix</t>
  </si>
  <si>
    <t>1X1</t>
  </si>
  <si>
    <t>3X1</t>
  </si>
  <si>
    <t>House</t>
  </si>
  <si>
    <t>2X1</t>
  </si>
  <si>
    <t>2X1 L</t>
  </si>
  <si>
    <t>SF</t>
  </si>
  <si>
    <t>Unknown</t>
  </si>
  <si>
    <t>Total</t>
  </si>
  <si>
    <t>1111 N Scott</t>
  </si>
  <si>
    <t>1109 N Scott</t>
  </si>
  <si>
    <t>N Scott Ave</t>
  </si>
  <si>
    <t>1015 N Scott</t>
  </si>
  <si>
    <t>1007 N Scott</t>
  </si>
  <si>
    <t>mill levy</t>
  </si>
  <si>
    <t>residential rate</t>
  </si>
  <si>
    <t>Taxes</t>
  </si>
  <si>
    <t>Assessed Value</t>
  </si>
  <si>
    <t xml:space="preserve">appraised value </t>
  </si>
  <si>
    <t>Address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</si>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</sst>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0_ "/>
    <numFmt numFmtId="166" formatCode="_(&quot;$&quot;* #,##0_);_(&quot;$&quot;* \(#,##0\);_(&quot;$&quot;* &quot;-&quot;??_);_(@_)"/>
    <numFmt numFmtId="170" formatCode="&quot;$&quot;#,##0_);[Red]\(&quot;$&quot;#,##0\);&quot;-&quot;_)"/>
    <numFmt numFmtId="171" formatCode="0.0%"/>
    <numFmt numFmtId="172" formatCode="0.0000"/>
    <numFmt numFmtId="173" formatCode="&quot;$&quot;#,##0.00_);[Red]\(&quot;$&quot;#,##0.00\);&quot;-&quot;_)"/>
    <numFmt numFmtId="174" formatCode="#,##0_);\(#,##0\);&quot;-&quot;_)"/>
    <numFmt numFmtId="175" formatCode="#,##0.0"/>
  </numFmts>
  <fonts count="1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1"/>
      <color rgb="FF000000"/>
      <name val="Calibri"/>
      <charset val="134"/>
      <scheme val="minor"/>
    </font>
    <font>
      <b/>
      <sz val="14"/>
      <color rgb="FF000000"/>
      <name val="Calibri"/>
      <charset val="134"/>
      <scheme val="minor"/>
    </font>
    <font>
      <sz val="11"/>
      <color rgb="FF000000"/>
      <name val="Calibri"/>
      <scheme val="minor"/>
    </font>
    <font>
      <b/>
      <sz val="12"/>
      <color theme="1"/>
      <name val="Calibri"/>
      <charset val="134"/>
      <scheme val="minor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sz val="8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212529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4"/>
      <color rgb="FF1F386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1">
    <xf numFmtId="0" fontId="0" fillId="0" borderId="0">
      <alignment vertical="center"/>
    </xf>
    <xf numFmtId="164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6" fontId="2" fillId="0" borderId="1" xfId="0" applyNumberFormat="1" applyFont="1" applyBorder="1" applyAlignment="1">
      <alignment horizontal="left" vertical="center"/>
    </xf>
    <xf numFmtId="6" fontId="0" fillId="0" borderId="0" xfId="0" applyNumberFormat="1">
      <alignment vertical="center"/>
    </xf>
    <xf numFmtId="0" fontId="0" fillId="0" borderId="1" xfId="0" applyBorder="1">
      <alignment vertical="center"/>
    </xf>
    <xf numFmtId="8" fontId="0" fillId="0" borderId="1" xfId="0" applyNumberFormat="1" applyBorder="1">
      <alignment vertical="center"/>
    </xf>
    <xf numFmtId="165" fontId="0" fillId="0" borderId="1" xfId="0" applyNumberFormat="1" applyBorder="1" applyAlignment="1">
      <alignment horizontal="left"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left" vertical="center" indent="1"/>
    </xf>
    <xf numFmtId="9" fontId="2" fillId="0" borderId="1" xfId="3" applyFont="1" applyBorder="1">
      <alignment vertical="center"/>
    </xf>
    <xf numFmtId="9" fontId="0" fillId="0" borderId="1" xfId="3" applyFont="1" applyBorder="1" applyAlignment="1">
      <alignment horizontal="left" vertical="center"/>
    </xf>
    <xf numFmtId="0" fontId="3" fillId="0" borderId="0" xfId="0" applyFont="1" applyAlignment="1"/>
    <xf numFmtId="6" fontId="3" fillId="0" borderId="0" xfId="0" applyNumberFormat="1" applyFont="1" applyAlignment="1"/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6" fontId="5" fillId="0" borderId="0" xfId="0" applyNumberFormat="1" applyFont="1">
      <alignment vertical="center"/>
    </xf>
    <xf numFmtId="6" fontId="4" fillId="0" borderId="0" xfId="0" applyNumberFormat="1" applyFont="1">
      <alignment vertical="center"/>
    </xf>
    <xf numFmtId="0" fontId="4" fillId="0" borderId="0" xfId="0" applyFont="1">
      <alignment vertical="center"/>
    </xf>
    <xf numFmtId="6" fontId="4" fillId="0" borderId="1" xfId="0" applyNumberFormat="1" applyFont="1" applyBorder="1">
      <alignment vertical="center"/>
    </xf>
    <xf numFmtId="6" fontId="4" fillId="0" borderId="1" xfId="0" applyNumberFormat="1" applyFont="1" applyBorder="1" applyAlignment="1">
      <alignment vertical="center" wrapText="1"/>
    </xf>
    <xf numFmtId="0" fontId="3" fillId="0" borderId="1" xfId="0" applyFont="1" applyBorder="1">
      <alignment vertical="center"/>
    </xf>
    <xf numFmtId="6" fontId="3" fillId="0" borderId="1" xfId="0" applyNumberFormat="1" applyFont="1" applyBorder="1" applyAlignment="1">
      <alignment vertical="center" wrapText="1"/>
    </xf>
    <xf numFmtId="6" fontId="3" fillId="0" borderId="1" xfId="0" applyNumberFormat="1" applyFont="1" applyBorder="1">
      <alignment vertical="center"/>
    </xf>
    <xf numFmtId="6" fontId="6" fillId="0" borderId="0" xfId="0" applyNumberFormat="1" applyFont="1">
      <alignment vertical="center"/>
    </xf>
    <xf numFmtId="0" fontId="3" fillId="0" borderId="0" xfId="0" applyFont="1">
      <alignment vertical="center"/>
    </xf>
    <xf numFmtId="9" fontId="3" fillId="0" borderId="0" xfId="3" applyFont="1" applyFill="1" applyBorder="1" applyAlignme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7" fillId="0" borderId="1" xfId="0" applyFont="1" applyBorder="1" applyAlignment="1">
      <alignment horizontal="left" vertical="center"/>
    </xf>
    <xf numFmtId="6" fontId="7" fillId="0" borderId="1" xfId="0" applyNumberFormat="1" applyFont="1" applyBorder="1" applyAlignment="1">
      <alignment horizontal="left" vertical="center"/>
    </xf>
    <xf numFmtId="0" fontId="7" fillId="0" borderId="1" xfId="0" applyFont="1" applyBorder="1">
      <alignment vertical="center"/>
    </xf>
    <xf numFmtId="6" fontId="7" fillId="0" borderId="1" xfId="0" applyNumberFormat="1" applyFont="1" applyBorder="1">
      <alignment vertical="center"/>
    </xf>
    <xf numFmtId="0" fontId="7" fillId="0" borderId="1" xfId="0" applyFont="1" applyBorder="1" applyAlignment="1">
      <alignment horizontal="left"/>
    </xf>
    <xf numFmtId="6" fontId="0" fillId="0" borderId="1" xfId="0" applyNumberFormat="1" applyBorder="1" applyAlignment="1">
      <alignment horizontal="left" vertical="center"/>
    </xf>
    <xf numFmtId="6" fontId="0" fillId="0" borderId="1" xfId="0" applyNumberFormat="1" applyBorder="1">
      <alignment vertical="center"/>
    </xf>
    <xf numFmtId="0" fontId="0" fillId="0" borderId="1" xfId="0" applyBorder="1" applyAlignment="1"/>
    <xf numFmtId="0" fontId="0" fillId="0" borderId="1" xfId="0" applyBorder="1" applyAlignment="1">
      <alignment horizontal="left" vertical="center"/>
    </xf>
    <xf numFmtId="6" fontId="8" fillId="0" borderId="1" xfId="0" applyNumberFormat="1" applyFont="1" applyBorder="1" applyAlignment="1">
      <alignment horizontal="left" vertical="center"/>
    </xf>
    <xf numFmtId="6" fontId="9" fillId="0" borderId="1" xfId="0" applyNumberFormat="1" applyFont="1" applyBorder="1" applyAlignment="1">
      <alignment horizontal="left" vertical="center"/>
    </xf>
    <xf numFmtId="6" fontId="0" fillId="0" borderId="1" xfId="0" applyNumberFormat="1" applyBorder="1" applyAlignment="1">
      <alignment horizontal="left"/>
    </xf>
    <xf numFmtId="6" fontId="2" fillId="0" borderId="1" xfId="0" applyNumberFormat="1" applyFont="1" applyBorder="1" applyAlignment="1">
      <alignment horizontal="left"/>
    </xf>
    <xf numFmtId="6" fontId="2" fillId="0" borderId="2" xfId="0" applyNumberFormat="1" applyFont="1" applyBorder="1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65" fontId="0" fillId="0" borderId="0" xfId="0" applyNumberFormat="1" applyAlignment="1">
      <alignment horizontal="left"/>
    </xf>
    <xf numFmtId="164" fontId="0" fillId="0" borderId="0" xfId="1" applyFont="1" applyFill="1" applyAlignment="1">
      <alignment horizontal="left"/>
    </xf>
    <xf numFmtId="6" fontId="0" fillId="0" borderId="0" xfId="0" applyNumberFormat="1" applyAlignment="1">
      <alignment horizontal="left"/>
    </xf>
    <xf numFmtId="0" fontId="0" fillId="0" borderId="0" xfId="0" quotePrefix="1">
      <alignment vertical="center"/>
    </xf>
    <xf numFmtId="166" fontId="2" fillId="0" borderId="0" xfId="2" applyNumberFormat="1" applyFont="1" applyAlignment="1">
      <alignment horizontal="left"/>
    </xf>
    <xf numFmtId="166" fontId="2" fillId="0" borderId="0" xfId="2" applyNumberFormat="1" applyFont="1" applyAlignment="1">
      <alignment horizontal="left" wrapText="1"/>
    </xf>
    <xf numFmtId="166" fontId="0" fillId="0" borderId="0" xfId="2" applyNumberFormat="1" applyFont="1">
      <alignment vertical="center"/>
    </xf>
    <xf numFmtId="8" fontId="0" fillId="0" borderId="0" xfId="0" applyNumberFormat="1">
      <alignment vertical="center"/>
    </xf>
    <xf numFmtId="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1" xfId="0" applyFont="1" applyBorder="1" applyAlignment="1"/>
    <xf numFmtId="0" fontId="1" fillId="0" borderId="1" xfId="0" applyFont="1" applyBorder="1" applyAlignment="1"/>
    <xf numFmtId="0" fontId="12" fillId="0" borderId="1" xfId="0" applyFont="1" applyBorder="1" applyAlignment="1">
      <alignment horizontal="left" vertical="center"/>
    </xf>
    <xf numFmtId="6" fontId="3" fillId="0" borderId="1" xfId="0" applyNumberFormat="1" applyFont="1" applyBorder="1" applyAlignment="1"/>
    <xf numFmtId="3" fontId="12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/>
    <xf numFmtId="6" fontId="6" fillId="0" borderId="1" xfId="0" applyNumberFormat="1" applyFont="1" applyBorder="1">
      <alignment vertical="center"/>
    </xf>
    <xf numFmtId="0" fontId="1" fillId="0" borderId="0" xfId="18"/>
    <xf numFmtId="166" fontId="0" fillId="0" borderId="0" xfId="19" applyNumberFormat="1" applyFont="1"/>
    <xf numFmtId="10" fontId="0" fillId="0" borderId="0" xfId="20" applyNumberFormat="1" applyFont="1"/>
    <xf numFmtId="10" fontId="13" fillId="0" borderId="1" xfId="20" applyNumberFormat="1" applyFont="1" applyBorder="1"/>
    <xf numFmtId="166" fontId="13" fillId="0" borderId="1" xfId="19" applyNumberFormat="1" applyFont="1" applyBorder="1"/>
    <xf numFmtId="166" fontId="15" fillId="0" borderId="1" xfId="19" applyNumberFormat="1" applyFont="1" applyBorder="1"/>
    <xf numFmtId="9" fontId="11" fillId="0" borderId="1" xfId="18" applyNumberFormat="1" applyFont="1" applyBorder="1"/>
    <xf numFmtId="166" fontId="11" fillId="0" borderId="1" xfId="19" applyNumberFormat="1" applyFont="1" applyBorder="1"/>
    <xf numFmtId="10" fontId="14" fillId="0" borderId="1" xfId="20" applyNumberFormat="1" applyFont="1" applyBorder="1"/>
    <xf numFmtId="0" fontId="11" fillId="0" borderId="0" xfId="18" applyFont="1"/>
    <xf numFmtId="0" fontId="14" fillId="2" borderId="1" xfId="18" applyFont="1" applyFill="1" applyBorder="1"/>
    <xf numFmtId="166" fontId="14" fillId="2" borderId="1" xfId="19" applyNumberFormat="1" applyFont="1" applyFill="1" applyBorder="1"/>
    <xf numFmtId="0" fontId="13" fillId="0" borderId="1" xfId="18" applyFont="1" applyBorder="1"/>
    <xf numFmtId="166" fontId="1" fillId="0" borderId="1" xfId="19" applyNumberFormat="1" applyFont="1" applyBorder="1"/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16" fillId="3" borderId="1" xfId="0" applyNumberFormat="1" applyFont="1" applyFill="1" applyBorder="1" applyAlignment="1">
      <alignment horizontal="left" vertical="center"/>
    </xf>
    <xf numFmtId="0" fontId="16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4" borderId="1" xfId="0" applyNumberFormat="1" applyFont="1" applyFill="1" applyBorder="1" applyAlignment="1">
      <alignment horizontal="left" vertical="center"/>
    </xf>
    <xf numFmtId="0" fontId="11" fillId="5" borderId="1" xfId="0" applyNumberFormat="1" applyFont="1" applyFill="1" applyBorder="1" applyAlignment="1">
      <alignment horizontal="left" vertical="center"/>
    </xf>
    <xf numFmtId="170" fontId="1" fillId="0" borderId="1" xfId="0" applyNumberFormat="1" applyFont="1" applyFill="1" applyBorder="1" applyAlignment="1">
      <alignment horizontal="right" vertical="center"/>
    </xf>
    <xf numFmtId="170" fontId="11" fillId="0" borderId="1" xfId="0" applyNumberFormat="1" applyFont="1" applyFill="1" applyBorder="1" applyAlignment="1">
      <alignment horizontal="right" vertical="center"/>
    </xf>
    <xf numFmtId="170" fontId="11" fillId="4" borderId="1" xfId="0" applyNumberFormat="1" applyFont="1" applyFill="1" applyBorder="1" applyAlignment="1">
      <alignment horizontal="right" vertical="center"/>
    </xf>
    <xf numFmtId="170" fontId="11" fillId="5" borderId="1" xfId="0" applyNumberFormat="1" applyFont="1" applyFill="1" applyBorder="1" applyAlignment="1">
      <alignment horizontal="right" vertical="center"/>
    </xf>
    <xf numFmtId="0" fontId="17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16" fillId="3" borderId="1" xfId="0" applyNumberFormat="1" applyFont="1" applyFill="1" applyBorder="1" applyAlignment="1">
      <alignment horizontal="left" vertical="center" wrapText="1"/>
    </xf>
    <xf numFmtId="0" fontId="16" fillId="3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/>
    </xf>
    <xf numFmtId="174" fontId="1" fillId="0" borderId="1" xfId="0" applyNumberFormat="1" applyFont="1" applyFill="1" applyBorder="1" applyAlignment="1">
      <alignment horizontal="center" vertical="center"/>
    </xf>
    <xf numFmtId="170" fontId="1" fillId="0" borderId="1" xfId="0" applyNumberFormat="1" applyFont="1" applyFill="1" applyBorder="1" applyAlignment="1">
      <alignment horizontal="right" vertical="center"/>
    </xf>
    <xf numFmtId="173" fontId="1" fillId="0" borderId="1" xfId="0" applyNumberFormat="1" applyFont="1" applyFill="1" applyBorder="1" applyAlignment="1">
      <alignment horizontal="right" vertical="center"/>
    </xf>
    <xf numFmtId="174" fontId="1" fillId="0" borderId="1" xfId="0" applyNumberFormat="1" applyFont="1" applyFill="1" applyBorder="1" applyAlignment="1">
      <alignment horizontal="right" vertical="center"/>
    </xf>
    <xf numFmtId="175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/>
    </xf>
    <xf numFmtId="172" fontId="1" fillId="0" borderId="1" xfId="0" applyNumberFormat="1" applyFont="1" applyFill="1" applyBorder="1" applyAlignment="1">
      <alignment horizontal="right" vertical="center"/>
    </xf>
    <xf numFmtId="0" fontId="11" fillId="5" borderId="1" xfId="0" applyNumberFormat="1" applyFont="1" applyFill="1" applyBorder="1" applyAlignment="1">
      <alignment horizontal="left" vertical="center"/>
    </xf>
    <xf numFmtId="170" fontId="11" fillId="5" borderId="1" xfId="0" applyNumberFormat="1" applyFont="1" applyFill="1" applyBorder="1" applyAlignment="1">
      <alignment horizontal="right" vertical="center"/>
    </xf>
    <xf numFmtId="173" fontId="11" fillId="5" borderId="1" xfId="0" applyNumberFormat="1" applyFont="1" applyFill="1" applyBorder="1" applyAlignment="1">
      <alignment horizontal="right" vertical="center"/>
    </xf>
    <xf numFmtId="171" fontId="11" fillId="5" borderId="1" xfId="0" applyNumberFormat="1" applyFont="1" applyFill="1" applyBorder="1" applyAlignment="1">
      <alignment horizontal="right" vertical="center"/>
    </xf>
    <xf numFmtId="172" fontId="11" fillId="5" borderId="1" xfId="0" applyNumberFormat="1" applyFont="1" applyFill="1" applyBorder="1" applyAlignment="1">
      <alignment horizontal="right" vertical="center"/>
    </xf>
    <xf numFmtId="0" fontId="11" fillId="5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</cellXfs>
  <cellStyles count="21">
    <cellStyle name="Comma" xfId="1" builtinId="3"/>
    <cellStyle name="Currency" xfId="2" builtinId="4"/>
    <cellStyle name="Currency 2" xfId="19" xr:uid="{CA8C8CD1-E796-498A-9D61-4CFC4C5E13E3}"/>
    <cellStyle name="Normal" xfId="0" builtinId="0"/>
    <cellStyle name="Normal 10" xfId="4" xr:uid="{00000000-0005-0000-0000-000031000000}"/>
    <cellStyle name="Normal 11" xfId="5" xr:uid="{00000000-0005-0000-0000-000032000000}"/>
    <cellStyle name="Normal 13" xfId="6" xr:uid="{00000000-0005-0000-0000-000033000000}"/>
    <cellStyle name="Normal 14" xfId="7" xr:uid="{00000000-0005-0000-0000-000034000000}"/>
    <cellStyle name="Normal 16" xfId="8" xr:uid="{00000000-0005-0000-0000-000035000000}"/>
    <cellStyle name="Normal 19" xfId="9" xr:uid="{00000000-0005-0000-0000-000036000000}"/>
    <cellStyle name="Normal 2" xfId="10" xr:uid="{00000000-0005-0000-0000-000037000000}"/>
    <cellStyle name="Normal 2 2" xfId="11" xr:uid="{00000000-0005-0000-0000-000038000000}"/>
    <cellStyle name="Normal 2 3" xfId="12" xr:uid="{00000000-0005-0000-0000-000039000000}"/>
    <cellStyle name="Normal 21" xfId="13" xr:uid="{00000000-0005-0000-0000-00003A000000}"/>
    <cellStyle name="Normal 23" xfId="14" xr:uid="{00000000-0005-0000-0000-00003B000000}"/>
    <cellStyle name="Normal 3" xfId="18" xr:uid="{71316868-3F79-48C1-BC81-2DC8EB7EB2AB}"/>
    <cellStyle name="Normal 4" xfId="15" xr:uid="{00000000-0005-0000-0000-00003C000000}"/>
    <cellStyle name="Normal 6" xfId="16" xr:uid="{00000000-0005-0000-0000-00003D000000}"/>
    <cellStyle name="Normal 8" xfId="17" xr:uid="{00000000-0005-0000-0000-00003E000000}"/>
    <cellStyle name="Percent" xfId="3" builtinId="5"/>
    <cellStyle name="Percent 2" xfId="20" xr:uid="{7603AB1A-1433-440A-8AAC-03533140DCCA}"/>
  </cellStyles>
  <dxfs count="0"/>
  <tableStyles count="0" defaultTableStyle="TableStyleMedium2" defaultPivotStyle="PivotStyleLight16"/>
  <colors>
    <mruColors>
      <color rgb="FFBDD7EE"/>
      <color rgb="FFFFE699"/>
      <color rgb="FF000000"/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n-US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2463503649635002E-2"/>
          <c:y val="0.20138888888888901"/>
          <c:w val="0.918832116788321"/>
          <c:h val="0.60564814814814805"/>
        </c:manualLayout>
      </c:layout>
      <c:lineChart>
        <c:grouping val="stacked"/>
        <c:varyColors val="0"/>
        <c:ser>
          <c:idx val="0"/>
          <c:order val="0"/>
          <c:tx>
            <c:strRef>
              <c:f>Charts!$B$31</c:f>
              <c:strCache>
                <c:ptCount val="1"/>
                <c:pt idx="0">
                  <c:v>Occupancy %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0"/>
                  <c:y val="-3.1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637-4A0C-9076-748863E25857}"/>
                </c:ext>
              </c:extLst>
            </c:dLbl>
            <c:dLbl>
              <c:idx val="1"/>
              <c:layout>
                <c:manualLayout>
                  <c:x val="-2.7372262773722599E-3"/>
                  <c:y val="-4.16666666666666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637-4A0C-9076-748863E25857}"/>
                </c:ext>
              </c:extLst>
            </c:dLbl>
            <c:dLbl>
              <c:idx val="2"/>
              <c:layout>
                <c:manualLayout>
                  <c:x val="-2.7372262773722601E-2"/>
                  <c:y val="4.86111111111110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637-4A0C-9076-748863E25857}"/>
                </c:ext>
              </c:extLst>
            </c:dLbl>
            <c:dLbl>
              <c:idx val="3"/>
              <c:layout>
                <c:manualLayout>
                  <c:x val="-1.5054744525547401E-2"/>
                  <c:y val="5.90277777777777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637-4A0C-9076-748863E25857}"/>
                </c:ext>
              </c:extLst>
            </c:dLbl>
            <c:dLbl>
              <c:idx val="4"/>
              <c:layout>
                <c:manualLayout>
                  <c:x val="-1.6423357664233602E-2"/>
                  <c:y val="-5.90277777777777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637-4A0C-9076-748863E2585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US"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Charts!$C$27:$N$27</c:f>
              <c:strCache>
                <c:ptCount val="12"/>
                <c:pt idx="0">
                  <c:v>May 25</c:v>
                </c:pt>
                <c:pt idx="1">
                  <c:v>Jun 25</c:v>
                </c:pt>
                <c:pt idx="2">
                  <c:v>Jul 25</c:v>
                </c:pt>
                <c:pt idx="3">
                  <c:v>Aug 25</c:v>
                </c:pt>
                <c:pt idx="4">
                  <c:v>Sep 25</c:v>
                </c:pt>
                <c:pt idx="5">
                  <c:v>Oct 25</c:v>
                </c:pt>
                <c:pt idx="6">
                  <c:v>Nov 25</c:v>
                </c:pt>
                <c:pt idx="7">
                  <c:v>Dec 25</c:v>
                </c:pt>
                <c:pt idx="8">
                  <c:v>Jan 26</c:v>
                </c:pt>
                <c:pt idx="9">
                  <c:v>Feb 26</c:v>
                </c:pt>
                <c:pt idx="10">
                  <c:v>Mar 26</c:v>
                </c:pt>
                <c:pt idx="11">
                  <c:v>Apr 26</c:v>
                </c:pt>
              </c:strCache>
            </c:strRef>
          </c:cat>
          <c:val>
            <c:numRef>
              <c:f>Charts!$C$31:$N$31</c:f>
              <c:numCache>
                <c:formatCode>0%</c:formatCode>
                <c:ptCount val="12"/>
                <c:pt idx="0">
                  <c:v>0.911111111111111</c:v>
                </c:pt>
                <c:pt idx="1">
                  <c:v>0.955555555555556</c:v>
                </c:pt>
                <c:pt idx="2">
                  <c:v>0.888888888888889</c:v>
                </c:pt>
                <c:pt idx="3">
                  <c:v>0.911111111111111</c:v>
                </c:pt>
                <c:pt idx="4">
                  <c:v>0.844444444444444</c:v>
                </c:pt>
                <c:pt idx="5">
                  <c:v>0.933333333333333</c:v>
                </c:pt>
                <c:pt idx="6">
                  <c:v>0.888888888888889</c:v>
                </c:pt>
                <c:pt idx="7">
                  <c:v>0.911111111111111</c:v>
                </c:pt>
                <c:pt idx="8">
                  <c:v>0.933333333333333</c:v>
                </c:pt>
                <c:pt idx="9">
                  <c:v>1.0</c:v>
                </c:pt>
                <c:pt idx="10">
                  <c:v>0.955555555555556</c:v>
                </c:pt>
                <c:pt idx="11">
                  <c:v>0.933333333333333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637-4A0C-9076-748863E2585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69867852"/>
        <c:axId val="253108177"/>
      </c:lineChart>
      <c:catAx>
        <c:axId val="8698678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3108177"/>
        <c:crosses val="autoZero"/>
        <c:auto val="1"/>
        <c:lblAlgn val="ctr"/>
        <c:lblOffset val="100"/>
        <c:noMultiLvlLbl val="0"/>
      </c:catAx>
      <c:valAx>
        <c:axId val="25310817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98678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uri="{0b15fc19-7d7d-44ad-8c2d-2c3a37ce22c3}">
        <chartProps xmlns="https://web.wps.cn/et/2018/main" chartId="{8fa1a058-551c-43e1-af11-085b3c2ca0b2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en-US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Income vs. Expenses vs. Net Income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 defTabSz="914400">
            <a:defRPr lang="en-US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710526315789"/>
          <c:y val="0.17369426871516799"/>
          <c:w val="0.85505263157894695"/>
          <c:h val="0.605648148148148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Charts!$Q$3</c:f>
              <c:strCache>
                <c:ptCount val="1"/>
                <c:pt idx="0">
                  <c:v>Total Income</c:v>
                </c:pt>
              </c:strCache>
            </c:strRef>
          </c:tx>
          <c:spPr>
            <a:gradFill>
              <a:gsLst>
                <a:gs pos="0">
                  <a:srgbClr val="9EE256"/>
                </a:gs>
                <a:gs pos="100000">
                  <a:srgbClr val="52762D"/>
                </a:gs>
              </a:gsLst>
              <a:lin scaled="0"/>
            </a:gradFill>
            <a:ln>
              <a:solidFill>
                <a:srgbClr val="92D050"/>
              </a:solidFill>
            </a:ln>
            <a:effectLst/>
          </c:spPr>
          <c:invertIfNegative val="0"/>
          <c:dLbls>
            <c:dLbl>
              <c:idx val="4"/>
              <c:layout>
                <c:manualLayout>
                  <c:x val="-1.5933715742511199E-2"/>
                  <c:y val="6.7781292363307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0F8-4FCA-878B-1B9B2106BA9A}"/>
                </c:ext>
              </c:extLst>
            </c:dLbl>
            <c:dLbl>
              <c:idx val="7"/>
              <c:layout>
                <c:manualLayout>
                  <c:x val="-2.1244954323348199E-2"/>
                  <c:y val="-2.372345232715769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F8-4FCA-878B-1B9B2106BA9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US"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Charts!$R$2:$AC$2</c:f>
              <c:strCache>
                <c:ptCount val="12"/>
                <c:pt idx="0">
                  <c:v>May 25</c:v>
                </c:pt>
                <c:pt idx="1">
                  <c:v>Jun 25</c:v>
                </c:pt>
                <c:pt idx="2">
                  <c:v>Jul 25</c:v>
                </c:pt>
                <c:pt idx="3">
                  <c:v>Aug 25</c:v>
                </c:pt>
                <c:pt idx="4">
                  <c:v>Sep 25</c:v>
                </c:pt>
                <c:pt idx="5">
                  <c:v>Oct 25</c:v>
                </c:pt>
                <c:pt idx="6">
                  <c:v>Nov 25</c:v>
                </c:pt>
                <c:pt idx="7">
                  <c:v>Dec 25</c:v>
                </c:pt>
                <c:pt idx="8">
                  <c:v>Jan 26</c:v>
                </c:pt>
                <c:pt idx="9">
                  <c:v>Feb 26</c:v>
                </c:pt>
                <c:pt idx="10">
                  <c:v>Mar 26</c:v>
                </c:pt>
                <c:pt idx="11">
                  <c:v>Apr 26</c:v>
                </c:pt>
              </c:strCache>
            </c:strRef>
          </c:cat>
          <c:val>
            <c:numRef>
              <c:f>Charts!$R$3:$AC$3</c:f>
              <c:numCache>
                <c:formatCode>"$"#,##0_);[Red]\("$"#,##0\)</c:formatCode>
                <c:ptCount val="12"/>
                <c:pt idx="0">
                  <c:v>41223.59</c:v>
                </c:pt>
                <c:pt idx="1">
                  <c:v>42749.55</c:v>
                </c:pt>
                <c:pt idx="2">
                  <c:v>39362.47</c:v>
                </c:pt>
                <c:pt idx="3">
                  <c:v>39034.69</c:v>
                </c:pt>
                <c:pt idx="4">
                  <c:v>35907.31</c:v>
                </c:pt>
                <c:pt idx="5">
                  <c:v>36183.3</c:v>
                </c:pt>
                <c:pt idx="6">
                  <c:v>32920.56</c:v>
                </c:pt>
                <c:pt idx="7">
                  <c:v>38643.73</c:v>
                </c:pt>
                <c:pt idx="8">
                  <c:v>36871.08</c:v>
                </c:pt>
                <c:pt idx="9">
                  <c:v>41642.77</c:v>
                </c:pt>
                <c:pt idx="10">
                  <c:v>36556.5</c:v>
                </c:pt>
                <c:pt idx="11">
                  <c:v>36476.81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F8-4FCA-878B-1B9B2106BA9A}"/>
            </c:ext>
          </c:extLst>
        </c:ser>
        <c:ser>
          <c:idx val="1"/>
          <c:order val="1"/>
          <c:tx>
            <c:strRef>
              <c:f>Charts!$Q$4</c:f>
              <c:strCache>
                <c:ptCount val="1"/>
                <c:pt idx="0">
                  <c:v>Total Expense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6752969844654301E-2"/>
                  <c:y val="-6.622516556291389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F8-4FCA-878B-1B9B2106BA9A}"/>
                </c:ext>
              </c:extLst>
            </c:dLbl>
            <c:dLbl>
              <c:idx val="1"/>
              <c:layout>
                <c:manualLayout>
                  <c:x val="5.5289945092502797E-3"/>
                  <c:y val="6.7781292363307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0F8-4FCA-878B-1B9B2106BA9A}"/>
                </c:ext>
              </c:extLst>
            </c:dLbl>
            <c:dLbl>
              <c:idx val="2"/>
              <c:layout>
                <c:manualLayout>
                  <c:x val="1.6752969844654301E-2"/>
                  <c:y val="-3.311258278145700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F8-4FCA-878B-1B9B2106BA9A}"/>
                </c:ext>
              </c:extLst>
            </c:dLbl>
            <c:dLbl>
              <c:idx val="3"/>
              <c:layout>
                <c:manualLayout>
                  <c:x val="1.97989643618641E-2"/>
                  <c:y val="1.324503311258280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0F8-4FCA-878B-1B9B2106BA9A}"/>
                </c:ext>
              </c:extLst>
            </c:dLbl>
            <c:dLbl>
              <c:idx val="4"/>
              <c:layout>
                <c:manualLayout>
                  <c:x val="6.9112431365628097E-3"/>
                  <c:y val="1.655629139072849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0F8-4FCA-878B-1B9B2106BA9A}"/>
                </c:ext>
              </c:extLst>
            </c:dLbl>
            <c:dLbl>
              <c:idx val="5"/>
              <c:layout>
                <c:manualLayout>
                  <c:x val="1.82759671032592E-2"/>
                  <c:y val="6.622516556291389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0F8-4FCA-878B-1B9B2106BA9A}"/>
                </c:ext>
              </c:extLst>
            </c:dLbl>
            <c:dLbl>
              <c:idx val="6"/>
              <c:layout>
                <c:manualLayout>
                  <c:x val="1.42188170458442E-2"/>
                  <c:y val="-2.025658136897260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0F8-4FCA-878B-1B9B2106BA9A}"/>
                </c:ext>
              </c:extLst>
            </c:dLbl>
            <c:dLbl>
              <c:idx val="7"/>
              <c:layout>
                <c:manualLayout>
                  <c:x val="-3.3309171755016299E-4"/>
                  <c:y val="-1.6945323090826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0F8-4FCA-878B-1B9B2106BA9A}"/>
                </c:ext>
              </c:extLst>
            </c:dLbl>
            <c:dLbl>
              <c:idx val="8"/>
              <c:layout>
                <c:manualLayout>
                  <c:x val="1.6714954312458199E-2"/>
                  <c:y val="6.7781292363307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0F8-4FCA-878B-1B9B2106BA9A}"/>
                </c:ext>
              </c:extLst>
            </c:dLbl>
            <c:dLbl>
              <c:idx val="9"/>
              <c:layout>
                <c:manualLayout>
                  <c:x val="1.2257633162469399E-2"/>
                  <c:y val="3.389064618165390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0F8-4FCA-878B-1B9B2106BA9A}"/>
                </c:ext>
              </c:extLst>
            </c:dLbl>
            <c:dLbl>
              <c:idx val="10"/>
              <c:layout>
                <c:manualLayout>
                  <c:x val="2.0057945174949899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0F8-4FCA-878B-1B9B2106BA9A}"/>
                </c:ext>
              </c:extLst>
            </c:dLbl>
            <c:dLbl>
              <c:idx val="11"/>
              <c:layout>
                <c:manualLayout>
                  <c:x val="2.3400936037441498E-2"/>
                  <c:y val="1.3556258472661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0F8-4FCA-878B-1B9B2106BA9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US"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Charts!$R$2:$AC$2</c:f>
              <c:strCache>
                <c:ptCount val="12"/>
                <c:pt idx="0">
                  <c:v>May 25</c:v>
                </c:pt>
                <c:pt idx="1">
                  <c:v>Jun 25</c:v>
                </c:pt>
                <c:pt idx="2">
                  <c:v>Jul 25</c:v>
                </c:pt>
                <c:pt idx="3">
                  <c:v>Aug 25</c:v>
                </c:pt>
                <c:pt idx="4">
                  <c:v>Sep 25</c:v>
                </c:pt>
                <c:pt idx="5">
                  <c:v>Oct 25</c:v>
                </c:pt>
                <c:pt idx="6">
                  <c:v>Nov 25</c:v>
                </c:pt>
                <c:pt idx="7">
                  <c:v>Dec 25</c:v>
                </c:pt>
                <c:pt idx="8">
                  <c:v>Jan 26</c:v>
                </c:pt>
                <c:pt idx="9">
                  <c:v>Feb 26</c:v>
                </c:pt>
                <c:pt idx="10">
                  <c:v>Mar 26</c:v>
                </c:pt>
                <c:pt idx="11">
                  <c:v>Apr 26</c:v>
                </c:pt>
              </c:strCache>
            </c:strRef>
          </c:cat>
          <c:val>
            <c:numRef>
              <c:f>Charts!$R$4:$AC$4</c:f>
              <c:numCache>
                <c:formatCode>"$"#,##0_);[Red]\("$"#,##0\)</c:formatCode>
                <c:ptCount val="12"/>
                <c:pt idx="0">
                  <c:v>12147.4758333333</c:v>
                </c:pt>
                <c:pt idx="1">
                  <c:v>15010.7958333333</c:v>
                </c:pt>
                <c:pt idx="2">
                  <c:v>14935.3858333333</c:v>
                </c:pt>
                <c:pt idx="3">
                  <c:v>11635.2158333333</c:v>
                </c:pt>
                <c:pt idx="4">
                  <c:v>20333.3758333333</c:v>
                </c:pt>
                <c:pt idx="5">
                  <c:v>13742.7858333333</c:v>
                </c:pt>
                <c:pt idx="6">
                  <c:v>12119.1358333333</c:v>
                </c:pt>
                <c:pt idx="7">
                  <c:v>21047.7858333333</c:v>
                </c:pt>
                <c:pt idx="8">
                  <c:v>13536.0158333333</c:v>
                </c:pt>
                <c:pt idx="9">
                  <c:v>12527.6858333333</c:v>
                </c:pt>
                <c:pt idx="10">
                  <c:v>16504.3058333333</c:v>
                </c:pt>
                <c:pt idx="11">
                  <c:v>16566.3458333333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0F8-4FCA-878B-1B9B2106BA9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46"/>
        <c:overlap val="-28"/>
        <c:axId val="368828775"/>
        <c:axId val="905447778"/>
      </c:barChart>
      <c:lineChart>
        <c:grouping val="standard"/>
        <c:varyColors val="0"/>
        <c:ser>
          <c:idx val="2"/>
          <c:order val="2"/>
          <c:tx>
            <c:strRef>
              <c:f>Charts!$Q$5</c:f>
              <c:strCache>
                <c:ptCount val="1"/>
                <c:pt idx="0">
                  <c:v>Net Income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2.4367956137679E-2"/>
                  <c:y val="5.62913907284768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0F8-4FCA-878B-1B9B2106BA9A}"/>
                </c:ext>
              </c:extLst>
            </c:dLbl>
            <c:dLbl>
              <c:idx val="1"/>
              <c:layout>
                <c:manualLayout>
                  <c:x val="1.6752969844654301E-2"/>
                  <c:y val="2.98013245033112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0F8-4FCA-878B-1B9B2106BA9A}"/>
                </c:ext>
              </c:extLst>
            </c:dLbl>
            <c:dLbl>
              <c:idx val="2"/>
              <c:layout>
                <c:manualLayout>
                  <c:x val="1.3706975327444399E-2"/>
                  <c:y val="5.29801324503310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0F8-4FCA-878B-1B9B2106BA9A}"/>
                </c:ext>
              </c:extLst>
            </c:dLbl>
            <c:dLbl>
              <c:idx val="3"/>
              <c:layout>
                <c:manualLayout>
                  <c:x val="1.82759671032592E-2"/>
                  <c:y val="2.64900662251656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0F8-4FCA-878B-1B9B2106BA9A}"/>
                </c:ext>
              </c:extLst>
            </c:dLbl>
            <c:dLbl>
              <c:idx val="4"/>
              <c:layout>
                <c:manualLayout>
                  <c:x val="1.82759671032592E-2"/>
                  <c:y val="6.62251655629138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0F8-4FCA-878B-1B9B2106BA9A}"/>
                </c:ext>
              </c:extLst>
            </c:dLbl>
            <c:dLbl>
              <c:idx val="5"/>
              <c:layout>
                <c:manualLayout>
                  <c:x val="1.27942406492309E-2"/>
                  <c:y val="-2.54398936968215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0F8-4FCA-878B-1B9B2106BA9A}"/>
                </c:ext>
              </c:extLst>
            </c:dLbl>
            <c:dLbl>
              <c:idx val="6"/>
              <c:layout>
                <c:manualLayout>
                  <c:x val="2.3346229191720399E-3"/>
                  <c:y val="-6.47249190938510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0F8-4FCA-878B-1B9B2106BA9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US"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Charts!$R$2:$AC$2</c:f>
              <c:strCache>
                <c:ptCount val="12"/>
                <c:pt idx="0">
                  <c:v>May 25</c:v>
                </c:pt>
                <c:pt idx="1">
                  <c:v>Jun 25</c:v>
                </c:pt>
                <c:pt idx="2">
                  <c:v>Jul 25</c:v>
                </c:pt>
                <c:pt idx="3">
                  <c:v>Aug 25</c:v>
                </c:pt>
                <c:pt idx="4">
                  <c:v>Sep 25</c:v>
                </c:pt>
                <c:pt idx="5">
                  <c:v>Oct 25</c:v>
                </c:pt>
                <c:pt idx="6">
                  <c:v>Nov 25</c:v>
                </c:pt>
                <c:pt idx="7">
                  <c:v>Dec 25</c:v>
                </c:pt>
                <c:pt idx="8">
                  <c:v>Jan 26</c:v>
                </c:pt>
                <c:pt idx="9">
                  <c:v>Feb 26</c:v>
                </c:pt>
                <c:pt idx="10">
                  <c:v>Mar 26</c:v>
                </c:pt>
                <c:pt idx="11">
                  <c:v>Apr 26</c:v>
                </c:pt>
              </c:strCache>
            </c:strRef>
          </c:cat>
          <c:val>
            <c:numRef>
              <c:f>Charts!$R$5:$AC$5</c:f>
              <c:numCache>
                <c:formatCode>"$"#,##0_);[Red]\("$"#,##0\)</c:formatCode>
                <c:ptCount val="12"/>
                <c:pt idx="0">
                  <c:v>29076.1141666667</c:v>
                </c:pt>
                <c:pt idx="1">
                  <c:v>27738.7541666667</c:v>
                </c:pt>
                <c:pt idx="2">
                  <c:v>24427.0841666667</c:v>
                </c:pt>
                <c:pt idx="3">
                  <c:v>27399.4741666667</c:v>
                </c:pt>
                <c:pt idx="4">
                  <c:v>15573.9341666667</c:v>
                </c:pt>
                <c:pt idx="5">
                  <c:v>22440.5141666667</c:v>
                </c:pt>
                <c:pt idx="6">
                  <c:v>20801.4241666667</c:v>
                </c:pt>
                <c:pt idx="7">
                  <c:v>17595.9441666667</c:v>
                </c:pt>
                <c:pt idx="8">
                  <c:v>23335.0641666667</c:v>
                </c:pt>
                <c:pt idx="9">
                  <c:v>29115.0841666667</c:v>
                </c:pt>
                <c:pt idx="10">
                  <c:v>20052.1941666667</c:v>
                </c:pt>
                <c:pt idx="11">
                  <c:v>19910.4641666667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B0F8-4FCA-878B-1B9B2106BA9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68828775"/>
        <c:axId val="905447778"/>
      </c:lineChart>
      <c:catAx>
        <c:axId val="368828775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5447778"/>
        <c:crosses val="autoZero"/>
        <c:auto val="1"/>
        <c:lblAlgn val="ctr"/>
        <c:lblOffset val="100"/>
        <c:noMultiLvlLbl val="0"/>
      </c:catAx>
      <c:valAx>
        <c:axId val="90544777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8828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0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0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0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n-US"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6b7cc5e5-7fb4-4e47-b5fd-b51a974b6c22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n-US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Charts!$S$28</c:f>
              <c:strCache>
                <c:ptCount val="1"/>
                <c:pt idx="0">
                  <c:v>Utility Expenses</c:v>
                </c:pt>
              </c:strCache>
            </c:strRef>
          </c:tx>
          <c:spPr>
            <a:gradFill>
              <a:gsLst>
                <a:gs pos="0">
                  <a:schemeClr val="accent1">
                    <a:lumMod val="40000"/>
                    <a:lumOff val="60000"/>
                  </a:schemeClr>
                </a:gs>
                <a:gs pos="90000">
                  <a:schemeClr val="accent1"/>
                </a:gs>
              </a:gsLst>
              <a:lin ang="5400000" scaled="0"/>
            </a:gradFill>
            <a:ln>
              <a:gradFill>
                <a:gsLst>
                  <a:gs pos="0">
                    <a:schemeClr val="accent1"/>
                  </a:gs>
                  <a:gs pos="100000">
                    <a:schemeClr val="accent1">
                      <a:lumMod val="75000"/>
                    </a:schemeClr>
                  </a:gs>
                </a:gsLst>
                <a:lin ang="5400000" scaled="1"/>
              </a:gradFill>
            </a:ln>
            <a:effectLst>
              <a:outerShdw blurRad="76200" dist="25400" dir="2700000" algn="tl" rotWithShape="0">
                <a:schemeClr val="accent1">
                  <a:lumMod val="50000"/>
                  <a:alpha val="30000"/>
                </a:schemeClr>
              </a:outerShdw>
            </a:effectLst>
          </c:spPr>
          <c:invertIfNegative val="0"/>
          <c:dLbls>
            <c:dLbl>
              <c:idx val="1"/>
              <c:layout>
                <c:manualLayout>
                  <c:x val="9.9808699991682601E-3"/>
                  <c:y val="-2.970950704225349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690-4D21-BD46-362E2A1264E6}"/>
                </c:ext>
              </c:extLst>
            </c:dLbl>
            <c:dLbl>
              <c:idx val="4"/>
              <c:layout>
                <c:manualLayout>
                  <c:x val="-1.03919239904988E-2"/>
                  <c:y val="-4.591167468299080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690-4D21-BD46-362E2A1264E6}"/>
                </c:ext>
              </c:extLst>
            </c:dLbl>
            <c:dLbl>
              <c:idx val="8"/>
              <c:layout>
                <c:manualLayout>
                  <c:x val="9.9808699991682601E-3"/>
                  <c:y val="-6.602112676056339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690-4D21-BD46-362E2A1264E6}"/>
                </c:ext>
              </c:extLst>
            </c:dLbl>
            <c:dLbl>
              <c:idx val="9"/>
              <c:layout>
                <c:manualLayout>
                  <c:x val="3.3685436247192897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690-4D21-BD46-362E2A1264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Charts!$T$27:$AE$27</c:f>
              <c:strCache>
                <c:ptCount val="12"/>
                <c:pt idx="0">
                  <c:v>May 25</c:v>
                </c:pt>
                <c:pt idx="1">
                  <c:v>Jun 25</c:v>
                </c:pt>
                <c:pt idx="2">
                  <c:v>Jul 25</c:v>
                </c:pt>
                <c:pt idx="3">
                  <c:v>Aug 25</c:v>
                </c:pt>
                <c:pt idx="4">
                  <c:v>Sep 25</c:v>
                </c:pt>
                <c:pt idx="5">
                  <c:v>Oct 25</c:v>
                </c:pt>
                <c:pt idx="6">
                  <c:v>Nov 25</c:v>
                </c:pt>
                <c:pt idx="7">
                  <c:v>Dec 25</c:v>
                </c:pt>
                <c:pt idx="8">
                  <c:v>Jan 26</c:v>
                </c:pt>
                <c:pt idx="9">
                  <c:v>Feb 26</c:v>
                </c:pt>
                <c:pt idx="10">
                  <c:v>Mar 26</c:v>
                </c:pt>
                <c:pt idx="11">
                  <c:v>Apr 26</c:v>
                </c:pt>
              </c:strCache>
            </c:strRef>
          </c:cat>
          <c:val>
            <c:numRef>
              <c:f>Charts!$T$28:$AE$28</c:f>
              <c:numCache>
                <c:formatCode>"$"#,##0.00_);[Red]\("$"#,##0.00\)</c:formatCode>
                <c:ptCount val="12"/>
                <c:pt idx="0">
                  <c:v>2879.25</c:v>
                </c:pt>
                <c:pt idx="1">
                  <c:v>2858.86</c:v>
                </c:pt>
                <c:pt idx="2">
                  <c:v>3097.77</c:v>
                </c:pt>
                <c:pt idx="3">
                  <c:v>2905.81</c:v>
                </c:pt>
                <c:pt idx="4">
                  <c:v>3359.2</c:v>
                </c:pt>
                <c:pt idx="5">
                  <c:v>3408.76</c:v>
                </c:pt>
                <c:pt idx="6">
                  <c:v>1790.16</c:v>
                </c:pt>
                <c:pt idx="7">
                  <c:v>1515.79</c:v>
                </c:pt>
                <c:pt idx="8">
                  <c:v>2262.66</c:v>
                </c:pt>
                <c:pt idx="9">
                  <c:v>2110.0</c:v>
                </c:pt>
                <c:pt idx="10">
                  <c:v>2312.49</c:v>
                </c:pt>
                <c:pt idx="11">
                  <c:v>1929.63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90-4D21-BD46-362E2A1264E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46"/>
        <c:overlap val="-28"/>
        <c:axId val="285295827"/>
        <c:axId val="277648014"/>
      </c:barChart>
      <c:catAx>
        <c:axId val="28529582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7648014"/>
        <c:crosses val="autoZero"/>
        <c:auto val="1"/>
        <c:lblAlgn val="ctr"/>
        <c:lblOffset val="100"/>
        <c:noMultiLvlLbl val="0"/>
      </c:catAx>
      <c:valAx>
        <c:axId val="27764801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0" vertOverflow="ellipsis" vert="horz" wrap="square" anchor="ctr" anchorCtr="1"/>
            <a:lstStyle/>
            <a:p>
              <a:pPr>
                <a:defRPr lang="en-US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.00_);[Red]\(&quot;$&quot;#,##0.0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529582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0" vertOverflow="ellipsis" vert="horz" wrap="square" anchor="ctr" anchorCtr="1"/>
          <a:lstStyle/>
          <a:p>
            <a:pPr rtl="0"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8537b192-c2d8-4bae-bce6-117b78bfb9f3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en-US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Rental Revenue vs. Gross Profit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 defTabSz="914400">
            <a:defRPr lang="en-US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1630952675983998E-2"/>
          <c:y val="0.16781084733791399"/>
          <c:w val="0.89428038850191305"/>
          <c:h val="0.65154428308447498"/>
        </c:manualLayout>
      </c:layout>
      <c:lineChart>
        <c:grouping val="standard"/>
        <c:varyColors val="0"/>
        <c:ser>
          <c:idx val="0"/>
          <c:order val="0"/>
          <c:tx>
            <c:strRef>
              <c:f>Charts!$B$3</c:f>
              <c:strCache>
                <c:ptCount val="1"/>
                <c:pt idx="0">
                  <c:v>Total Rental Revenue</c:v>
                </c:pt>
              </c:strCache>
            </c:strRef>
          </c:tx>
          <c:spPr>
            <a:ln w="28575" cap="rnd">
              <a:gradFill>
                <a:gsLst>
                  <a:gs pos="0">
                    <a:srgbClr val="9EE256"/>
                  </a:gs>
                  <a:gs pos="100000">
                    <a:srgbClr val="52762D"/>
                  </a:gs>
                </a:gsLst>
              </a:gra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4380664652568002E-3"/>
                  <c:y val="4.70680525593253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2D5-44FA-AEF1-858BC1B4D18A}"/>
                </c:ext>
              </c:extLst>
            </c:dLbl>
            <c:dLbl>
              <c:idx val="1"/>
              <c:layout>
                <c:manualLayout>
                  <c:x val="-1.4501510574018101E-2"/>
                  <c:y val="4.41262992743675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2D5-44FA-AEF1-858BC1B4D18A}"/>
                </c:ext>
              </c:extLst>
            </c:dLbl>
            <c:dLbl>
              <c:idx val="2"/>
              <c:layout>
                <c:manualLayout>
                  <c:x val="-1.6314199395770401E-2"/>
                  <c:y val="4.70680525593253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2D5-44FA-AEF1-858BC1B4D18A}"/>
                </c:ext>
              </c:extLst>
            </c:dLbl>
            <c:dLbl>
              <c:idx val="3"/>
              <c:layout>
                <c:manualLayout>
                  <c:x val="-3.62537764350453E-3"/>
                  <c:y val="4.70680525593253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2D5-44FA-AEF1-858BC1B4D18A}"/>
                </c:ext>
              </c:extLst>
            </c:dLbl>
            <c:dLbl>
              <c:idx val="4"/>
              <c:layout>
                <c:manualLayout>
                  <c:x val="-1.08761329305136E-2"/>
                  <c:y val="4.706805255932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2D5-44FA-AEF1-858BC1B4D18A}"/>
                </c:ext>
              </c:extLst>
            </c:dLbl>
            <c:dLbl>
              <c:idx val="5"/>
              <c:layout>
                <c:manualLayout>
                  <c:x val="-1.9939577039274899E-2"/>
                  <c:y val="7.03525346348232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2D5-44FA-AEF1-858BC1B4D18A}"/>
                </c:ext>
              </c:extLst>
            </c:dLbl>
            <c:dLbl>
              <c:idx val="6"/>
              <c:layout>
                <c:manualLayout>
                  <c:x val="-9.0501637648681306E-3"/>
                  <c:y val="6.966375626973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2D5-44FA-AEF1-858BC1B4D18A}"/>
                </c:ext>
              </c:extLst>
            </c:dLbl>
            <c:dLbl>
              <c:idx val="7"/>
              <c:layout>
                <c:manualLayout>
                  <c:x val="1.2928805378383001E-3"/>
                  <c:y val="8.35965075236857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2D5-44FA-AEF1-858BC1B4D18A}"/>
                </c:ext>
              </c:extLst>
            </c:dLbl>
            <c:dLbl>
              <c:idx val="8"/>
              <c:layout>
                <c:manualLayout>
                  <c:x val="-5.1715221513532203E-3"/>
                  <c:y val="6.13041055173694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2D5-44FA-AEF1-858BC1B4D18A}"/>
                </c:ext>
              </c:extLst>
            </c:dLbl>
            <c:dLbl>
              <c:idx val="9"/>
              <c:layout>
                <c:manualLayout>
                  <c:x val="-2.5857610756766102E-3"/>
                  <c:y val="7.24503065205275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2D5-44FA-AEF1-858BC1B4D18A}"/>
                </c:ext>
              </c:extLst>
            </c:dLbl>
            <c:dLbl>
              <c:idx val="10"/>
              <c:layout>
                <c:manualLayout>
                  <c:x val="-8.7354409317803704E-3"/>
                  <c:y val="2.75633958103638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2D5-44FA-AEF1-858BC1B4D18A}"/>
                </c:ext>
              </c:extLst>
            </c:dLbl>
            <c:dLbl>
              <c:idx val="11"/>
              <c:layout>
                <c:manualLayout>
                  <c:x val="0"/>
                  <c:y val="3.58324145534729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2D5-44FA-AEF1-858BC1B4D1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US"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Charts!$C$2:$N$2</c:f>
              <c:strCache>
                <c:ptCount val="12"/>
                <c:pt idx="0">
                  <c:v>May 25</c:v>
                </c:pt>
                <c:pt idx="1">
                  <c:v>Jun 25</c:v>
                </c:pt>
                <c:pt idx="2">
                  <c:v>Jul 25</c:v>
                </c:pt>
                <c:pt idx="3">
                  <c:v>Aug 25</c:v>
                </c:pt>
                <c:pt idx="4">
                  <c:v>Sep 25</c:v>
                </c:pt>
                <c:pt idx="5">
                  <c:v>Oct 25</c:v>
                </c:pt>
                <c:pt idx="6">
                  <c:v>Nov 25</c:v>
                </c:pt>
                <c:pt idx="7">
                  <c:v>Dec 25</c:v>
                </c:pt>
                <c:pt idx="8">
                  <c:v>Jan 26</c:v>
                </c:pt>
                <c:pt idx="9">
                  <c:v>Feb 26</c:v>
                </c:pt>
                <c:pt idx="10">
                  <c:v>Mar 26</c:v>
                </c:pt>
                <c:pt idx="11">
                  <c:v>Apr 26</c:v>
                </c:pt>
              </c:strCache>
            </c:strRef>
          </c:cat>
          <c:val>
            <c:numRef>
              <c:f>Charts!$C$3:$N$3</c:f>
              <c:numCache>
                <c:formatCode>"$"#,##0_);[Red]\("$"#,##0\)</c:formatCode>
                <c:ptCount val="12"/>
                <c:pt idx="0">
                  <c:v>38348.0</c:v>
                </c:pt>
                <c:pt idx="1">
                  <c:v>39332.13</c:v>
                </c:pt>
                <c:pt idx="2">
                  <c:v>36040.0</c:v>
                </c:pt>
                <c:pt idx="3">
                  <c:v>33912.84</c:v>
                </c:pt>
                <c:pt idx="4">
                  <c:v>33342.34</c:v>
                </c:pt>
                <c:pt idx="5">
                  <c:v>33962.2</c:v>
                </c:pt>
                <c:pt idx="6">
                  <c:v>31078.38</c:v>
                </c:pt>
                <c:pt idx="7">
                  <c:v>36687.06</c:v>
                </c:pt>
                <c:pt idx="8">
                  <c:v>33719.57</c:v>
                </c:pt>
                <c:pt idx="9">
                  <c:v>37141.5</c:v>
                </c:pt>
                <c:pt idx="10">
                  <c:v>34090.61</c:v>
                </c:pt>
                <c:pt idx="11">
                  <c:v>34580.97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2D5-44FA-AEF1-858BC1B4D18A}"/>
            </c:ext>
          </c:extLst>
        </c:ser>
        <c:ser>
          <c:idx val="1"/>
          <c:order val="1"/>
          <c:tx>
            <c:strRef>
              <c:f>Charts!$B$4</c:f>
              <c:strCache>
                <c:ptCount val="1"/>
                <c:pt idx="0">
                  <c:v>Gross Profit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1.26888217522659E-2"/>
                  <c:y val="-2.64757795646205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2D5-44FA-AEF1-858BC1B4D18A}"/>
                </c:ext>
              </c:extLst>
            </c:dLbl>
            <c:dLbl>
              <c:idx val="1"/>
              <c:layout>
                <c:manualLayout>
                  <c:x val="-9.0634441087613302E-3"/>
                  <c:y val="-4.41262992743675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2D5-44FA-AEF1-858BC1B4D18A}"/>
                </c:ext>
              </c:extLst>
            </c:dLbl>
            <c:dLbl>
              <c:idx val="2"/>
              <c:layout>
                <c:manualLayout>
                  <c:x val="-1.26888217522659E-2"/>
                  <c:y val="-5.88350656991566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2D5-44FA-AEF1-858BC1B4D18A}"/>
                </c:ext>
              </c:extLst>
            </c:dLbl>
            <c:dLbl>
              <c:idx val="3"/>
              <c:layout>
                <c:manualLayout>
                  <c:x val="-1.26888217522659E-2"/>
                  <c:y val="-5.58933124141988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2D5-44FA-AEF1-858BC1B4D18A}"/>
                </c:ext>
              </c:extLst>
            </c:dLbl>
            <c:dLbl>
              <c:idx val="4"/>
              <c:layout>
                <c:manualLayout>
                  <c:x val="-1.4501510574018101E-2"/>
                  <c:y val="-4.41262992743675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2D5-44FA-AEF1-858BC1B4D18A}"/>
                </c:ext>
              </c:extLst>
            </c:dLbl>
            <c:dLbl>
              <c:idx val="5"/>
              <c:layout>
                <c:manualLayout>
                  <c:x val="-3.62537764350453E-3"/>
                  <c:y val="-4.41262992743675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2D5-44FA-AEF1-858BC1B4D18A}"/>
                </c:ext>
              </c:extLst>
            </c:dLbl>
            <c:dLbl>
              <c:idx val="6"/>
              <c:layout>
                <c:manualLayout>
                  <c:x val="0"/>
                  <c:y val="-3.21762870514821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2D5-44FA-AEF1-858BC1B4D18A}"/>
                </c:ext>
              </c:extLst>
            </c:dLbl>
            <c:dLbl>
              <c:idx val="8"/>
              <c:layout>
                <c:manualLayout>
                  <c:x val="0"/>
                  <c:y val="-6.13041055173694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2D5-44FA-AEF1-858BC1B4D18A}"/>
                </c:ext>
              </c:extLst>
            </c:dLbl>
            <c:dLbl>
              <c:idx val="9"/>
              <c:layout>
                <c:manualLayout>
                  <c:x val="-1.2928805378383001E-3"/>
                  <c:y val="-6.13041055173694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2D5-44FA-AEF1-858BC1B4D18A}"/>
                </c:ext>
              </c:extLst>
            </c:dLbl>
            <c:dLbl>
              <c:idx val="10"/>
              <c:layout>
                <c:manualLayout>
                  <c:x val="-1.0343044302706401E-2"/>
                  <c:y val="-8.91696080252647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2D5-44FA-AEF1-858BC1B4D18A}"/>
                </c:ext>
              </c:extLst>
            </c:dLbl>
            <c:dLbl>
              <c:idx val="11"/>
              <c:layout>
                <c:manualLayout>
                  <c:x val="-2.4588148512417001E-3"/>
                  <c:y val="-8.820286659316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2D5-44FA-AEF1-858BC1B4D1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US"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Charts!$C$2:$N$2</c:f>
              <c:strCache>
                <c:ptCount val="12"/>
                <c:pt idx="0">
                  <c:v>May 25</c:v>
                </c:pt>
                <c:pt idx="1">
                  <c:v>Jun 25</c:v>
                </c:pt>
                <c:pt idx="2">
                  <c:v>Jul 25</c:v>
                </c:pt>
                <c:pt idx="3">
                  <c:v>Aug 25</c:v>
                </c:pt>
                <c:pt idx="4">
                  <c:v>Sep 25</c:v>
                </c:pt>
                <c:pt idx="5">
                  <c:v>Oct 25</c:v>
                </c:pt>
                <c:pt idx="6">
                  <c:v>Nov 25</c:v>
                </c:pt>
                <c:pt idx="7">
                  <c:v>Dec 25</c:v>
                </c:pt>
                <c:pt idx="8">
                  <c:v>Jan 26</c:v>
                </c:pt>
                <c:pt idx="9">
                  <c:v>Feb 26</c:v>
                </c:pt>
                <c:pt idx="10">
                  <c:v>Mar 26</c:v>
                </c:pt>
                <c:pt idx="11">
                  <c:v>Apr 26</c:v>
                </c:pt>
              </c:strCache>
            </c:strRef>
          </c:cat>
          <c:val>
            <c:numRef>
              <c:f>Charts!$C$4:$N$4</c:f>
              <c:numCache>
                <c:formatCode>"$"#,##0_);[Red]\("$"#,##0\)</c:formatCode>
                <c:ptCount val="12"/>
                <c:pt idx="0">
                  <c:v>41223.59</c:v>
                </c:pt>
                <c:pt idx="1">
                  <c:v>42749.55</c:v>
                </c:pt>
                <c:pt idx="2">
                  <c:v>39362.47</c:v>
                </c:pt>
                <c:pt idx="3">
                  <c:v>39034.69</c:v>
                </c:pt>
                <c:pt idx="4">
                  <c:v>35907.31</c:v>
                </c:pt>
                <c:pt idx="5">
                  <c:v>36183.3</c:v>
                </c:pt>
                <c:pt idx="6">
                  <c:v>32920.56</c:v>
                </c:pt>
                <c:pt idx="7">
                  <c:v>38643.73</c:v>
                </c:pt>
                <c:pt idx="8">
                  <c:v>36871.08</c:v>
                </c:pt>
                <c:pt idx="9">
                  <c:v>41642.77</c:v>
                </c:pt>
                <c:pt idx="10">
                  <c:v>36556.5</c:v>
                </c:pt>
                <c:pt idx="11">
                  <c:v>36476.81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2D5-44FA-AEF1-858BC1B4D18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92672706"/>
        <c:axId val="357870008"/>
      </c:lineChart>
      <c:catAx>
        <c:axId val="29267270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70008"/>
        <c:crosses val="autoZero"/>
        <c:auto val="1"/>
        <c:lblAlgn val="ctr"/>
        <c:lblOffset val="100"/>
        <c:noMultiLvlLbl val="0"/>
      </c:catAx>
      <c:valAx>
        <c:axId val="357870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67270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0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0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n-US"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d6ca7ad8-2d49-419e-b71e-dc621e21c10f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b="1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2.xml><?xml version="1.0" encoding="utf-8"?>
<cs:chartStyle xmlns:cs="http://schemas.microsoft.com/office/drawing/2012/chartStyle" xmlns:a="http://schemas.openxmlformats.org/drawingml/2006/main" id="1006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28575" cap="rnd">
        <a:solidFill>
          <a:schemeClr val="phClr"/>
        </a:solidFill>
        <a:round/>
      </a:ln>
      <a:effectLst/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dk1"/>
    </cs:fontRef>
    <cs:spPr>
      <a:ln w="9525">
        <a:solidFill>
          <a:schemeClr val="phClr"/>
        </a:solidFill>
      </a:ln>
      <a:effectLst/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1000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gradFill>
        <a:gsLst>
          <a:gs pos="0">
            <a:schemeClr val="phClr">
              <a:lumMod val="40000"/>
              <a:lumOff val="60000"/>
            </a:schemeClr>
          </a:gs>
          <a:gs pos="90000">
            <a:schemeClr val="phClr"/>
          </a:gs>
        </a:gsLst>
        <a:lin ang="5400000" scaled="0"/>
      </a:gradFill>
      <a:ln>
        <a:gradFill>
          <a:gsLst>
            <a:gs pos="0">
              <a:schemeClr val="phClr"/>
            </a:gs>
            <a:gs pos="100000">
              <a:schemeClr val="phClr">
                <a:lumMod val="75000"/>
              </a:schemeClr>
            </a:gs>
          </a:gsLst>
          <a:lin ang="5400000" scaled="1"/>
        </a:gradFill>
      </a:ln>
      <a:effectLst>
        <a:outerShdw blurRad="76200" dist="25400" dir="2700000" algn="tl" rotWithShape="0">
          <a:schemeClr val="phClr">
            <a:lumMod val="50000"/>
            <a:alpha val="30000"/>
          </a:schemeClr>
        </a:outerShdw>
      </a:effectLst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1005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28575" cap="rnd">
        <a:solidFill>
          <a:schemeClr val="phClr"/>
        </a:solidFill>
        <a:round/>
      </a:ln>
      <a:effectLst/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dk1"/>
    </cs:fontRef>
    <cs:spPr>
      <a:ln w="9525">
        <a:solidFill>
          <a:schemeClr val="phClr"/>
        </a:solidFill>
      </a:ln>
      <a:effectLst/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158750</xdr:colOff>
      <xdr:row>33</xdr:row>
      <xdr:rowOff>53975</xdr:rowOff>
    </xdr:from>
    <xdr:to>
      <xdr:col>15</xdr:col>
      <xdr:colOff>527050</xdr:colOff>
      <xdr:row>47</xdr:row>
      <xdr:rowOff>130175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511175</xdr:colOff>
      <xdr:row>6</xdr:row>
      <xdr:rowOff>44450</xdr:rowOff>
    </xdr:from>
    <xdr:to>
      <xdr:col>27</xdr:col>
      <xdr:colOff>495935</xdr:colOff>
      <xdr:row>20</xdr:row>
      <xdr:rowOff>187960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92710</xdr:colOff>
      <xdr:row>29</xdr:row>
      <xdr:rowOff>28575</xdr:rowOff>
    </xdr:from>
    <xdr:to>
      <xdr:col>29</xdr:col>
      <xdr:colOff>335915</xdr:colOff>
      <xdr:row>44</xdr:row>
      <xdr:rowOff>56515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647700</xdr:colOff>
      <xdr:row>6</xdr:row>
      <xdr:rowOff>69215</xdr:rowOff>
    </xdr:from>
    <xdr:to>
      <xdr:col>12</xdr:col>
      <xdr:colOff>127000</xdr:colOff>
      <xdr:row>24</xdr:row>
      <xdr:rowOff>95885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yal\Documents\QB%20backup%202025\2026%20Anoop\Advantage%20Home\1.%20Report%20Sheets\New%20Advantage%20Home%20Working%20Jan%202026%20To%20Dec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700N70LLC"/>
      <sheetName val="Belton"/>
      <sheetName val="Candor Investments LLC"/>
      <sheetName val="Collegepark22 LLC"/>
      <sheetName val="Rhythm Inv LLC"/>
      <sheetName val="Sunaminvest LLC"/>
      <sheetName val="RedbridgeKCinvest LLC"/>
      <sheetName val="Garden Townhomes LLC"/>
    </sheetNames>
    <sheetDataSet>
      <sheetData sheetId="0"/>
      <sheetData sheetId="1">
        <row r="3">
          <cell r="D3">
            <v>725</v>
          </cell>
          <cell r="E3">
            <v>725</v>
          </cell>
        </row>
        <row r="4">
          <cell r="D4">
            <v>925</v>
          </cell>
          <cell r="E4">
            <v>925</v>
          </cell>
        </row>
        <row r="5">
          <cell r="D5">
            <v>875</v>
          </cell>
          <cell r="E5">
            <v>875</v>
          </cell>
        </row>
        <row r="6">
          <cell r="D6">
            <v>900</v>
          </cell>
          <cell r="E6">
            <v>615</v>
          </cell>
        </row>
        <row r="7">
          <cell r="D7">
            <v>895</v>
          </cell>
          <cell r="E7">
            <v>895</v>
          </cell>
        </row>
        <row r="8">
          <cell r="D8">
            <v>800</v>
          </cell>
          <cell r="E8">
            <v>800</v>
          </cell>
        </row>
        <row r="9">
          <cell r="D9">
            <v>795</v>
          </cell>
          <cell r="E9">
            <v>397.5</v>
          </cell>
        </row>
        <row r="10">
          <cell r="D10">
            <v>845</v>
          </cell>
          <cell r="E10">
            <v>845</v>
          </cell>
        </row>
        <row r="11">
          <cell r="D11">
            <v>1200</v>
          </cell>
          <cell r="E11">
            <v>1200</v>
          </cell>
        </row>
        <row r="12">
          <cell r="D12">
            <v>1150</v>
          </cell>
          <cell r="E12">
            <v>1150</v>
          </cell>
        </row>
        <row r="13">
          <cell r="D13">
            <v>845</v>
          </cell>
          <cell r="E13">
            <v>800</v>
          </cell>
        </row>
        <row r="14">
          <cell r="D14">
            <v>850</v>
          </cell>
          <cell r="E14">
            <v>900</v>
          </cell>
        </row>
        <row r="15">
          <cell r="D15">
            <v>950</v>
          </cell>
          <cell r="E15">
            <v>159</v>
          </cell>
        </row>
        <row r="16">
          <cell r="D16">
            <v>825</v>
          </cell>
          <cell r="E16">
            <v>532.26</v>
          </cell>
        </row>
        <row r="17">
          <cell r="D17">
            <v>895</v>
          </cell>
          <cell r="E17">
            <v>895</v>
          </cell>
        </row>
        <row r="18">
          <cell r="D18">
            <v>875</v>
          </cell>
          <cell r="E18">
            <v>875</v>
          </cell>
        </row>
        <row r="19">
          <cell r="D19">
            <v>900</v>
          </cell>
          <cell r="E19">
            <v>700</v>
          </cell>
        </row>
        <row r="20">
          <cell r="D20">
            <v>945</v>
          </cell>
        </row>
        <row r="21">
          <cell r="D21">
            <v>925</v>
          </cell>
          <cell r="E21">
            <v>925</v>
          </cell>
        </row>
        <row r="22">
          <cell r="D22">
            <v>895</v>
          </cell>
          <cell r="E22">
            <v>895</v>
          </cell>
        </row>
        <row r="23">
          <cell r="D23">
            <v>895</v>
          </cell>
          <cell r="E23">
            <v>895</v>
          </cell>
        </row>
        <row r="24">
          <cell r="D24">
            <v>795</v>
          </cell>
          <cell r="E24">
            <v>795</v>
          </cell>
        </row>
        <row r="25">
          <cell r="D25">
            <v>850</v>
          </cell>
          <cell r="E25">
            <v>850</v>
          </cell>
        </row>
        <row r="26">
          <cell r="D26">
            <v>900</v>
          </cell>
          <cell r="E26">
            <v>900</v>
          </cell>
        </row>
        <row r="27">
          <cell r="D27">
            <v>825</v>
          </cell>
          <cell r="E27">
            <v>505.65</v>
          </cell>
        </row>
        <row r="28">
          <cell r="D28">
            <v>850</v>
          </cell>
          <cell r="E28">
            <v>850</v>
          </cell>
        </row>
        <row r="29">
          <cell r="D29">
            <v>900</v>
          </cell>
          <cell r="E29">
            <v>900</v>
          </cell>
        </row>
        <row r="30">
          <cell r="D30">
            <v>900</v>
          </cell>
          <cell r="E30">
            <v>800</v>
          </cell>
        </row>
        <row r="31">
          <cell r="D31">
            <v>850</v>
          </cell>
        </row>
        <row r="32">
          <cell r="D32">
            <v>895</v>
          </cell>
          <cell r="E32">
            <v>895</v>
          </cell>
        </row>
        <row r="33">
          <cell r="D33">
            <v>800</v>
          </cell>
          <cell r="E33">
            <v>800</v>
          </cell>
        </row>
        <row r="34">
          <cell r="D34">
            <v>800</v>
          </cell>
        </row>
        <row r="35">
          <cell r="D35">
            <v>795</v>
          </cell>
          <cell r="E35">
            <v>795</v>
          </cell>
        </row>
        <row r="36">
          <cell r="D36">
            <v>835</v>
          </cell>
          <cell r="E36">
            <v>920</v>
          </cell>
        </row>
        <row r="37">
          <cell r="D37">
            <v>800</v>
          </cell>
          <cell r="E37">
            <v>800</v>
          </cell>
        </row>
        <row r="38">
          <cell r="D38">
            <v>650</v>
          </cell>
          <cell r="E38">
            <v>545.16</v>
          </cell>
        </row>
        <row r="39">
          <cell r="D39">
            <v>725</v>
          </cell>
          <cell r="E39">
            <v>725</v>
          </cell>
        </row>
        <row r="40">
          <cell r="D40">
            <v>775</v>
          </cell>
        </row>
        <row r="41">
          <cell r="D41">
            <v>900</v>
          </cell>
          <cell r="E41">
            <v>1000</v>
          </cell>
        </row>
        <row r="42">
          <cell r="D42">
            <v>945</v>
          </cell>
          <cell r="E42">
            <v>1200</v>
          </cell>
        </row>
        <row r="43">
          <cell r="D43">
            <v>895</v>
          </cell>
          <cell r="E43">
            <v>895</v>
          </cell>
        </row>
        <row r="44">
          <cell r="D44">
            <v>900</v>
          </cell>
          <cell r="E44">
            <v>900</v>
          </cell>
        </row>
        <row r="45">
          <cell r="D45">
            <v>725</v>
          </cell>
          <cell r="E45">
            <v>740</v>
          </cell>
        </row>
        <row r="46">
          <cell r="D46">
            <v>965</v>
          </cell>
          <cell r="E46">
            <v>965</v>
          </cell>
        </row>
        <row r="47">
          <cell r="D47">
            <v>845</v>
          </cell>
          <cell r="E47">
            <v>845</v>
          </cell>
        </row>
        <row r="48">
          <cell r="D48">
            <v>725</v>
          </cell>
          <cell r="E48">
            <v>725</v>
          </cell>
        </row>
        <row r="49">
          <cell r="D49">
            <v>925</v>
          </cell>
          <cell r="E49">
            <v>925</v>
          </cell>
        </row>
        <row r="50">
          <cell r="D50">
            <v>875</v>
          </cell>
          <cell r="E50">
            <v>875</v>
          </cell>
        </row>
        <row r="51">
          <cell r="D51">
            <v>900</v>
          </cell>
        </row>
        <row r="52">
          <cell r="D52">
            <v>895</v>
          </cell>
          <cell r="E52">
            <v>895</v>
          </cell>
        </row>
        <row r="53">
          <cell r="D53">
            <v>800</v>
          </cell>
          <cell r="E53">
            <v>800</v>
          </cell>
        </row>
        <row r="54">
          <cell r="D54">
            <v>795</v>
          </cell>
          <cell r="E54">
            <v>538.54999999999995</v>
          </cell>
        </row>
        <row r="55">
          <cell r="D55">
            <v>845</v>
          </cell>
          <cell r="E55">
            <v>845</v>
          </cell>
        </row>
        <row r="56">
          <cell r="D56">
            <v>1200</v>
          </cell>
          <cell r="E56">
            <v>1200</v>
          </cell>
        </row>
        <row r="57">
          <cell r="D57">
            <v>1150</v>
          </cell>
          <cell r="E57">
            <v>1150</v>
          </cell>
        </row>
        <row r="58">
          <cell r="D58">
            <v>845</v>
          </cell>
          <cell r="E58">
            <v>845</v>
          </cell>
        </row>
        <row r="59">
          <cell r="D59">
            <v>850</v>
          </cell>
          <cell r="E59">
            <v>850</v>
          </cell>
        </row>
        <row r="60">
          <cell r="D60">
            <v>950</v>
          </cell>
          <cell r="E60">
            <v>950</v>
          </cell>
        </row>
        <row r="61">
          <cell r="D61">
            <v>825</v>
          </cell>
          <cell r="E61">
            <v>825</v>
          </cell>
        </row>
        <row r="62">
          <cell r="D62">
            <v>895</v>
          </cell>
          <cell r="E62">
            <v>895</v>
          </cell>
        </row>
        <row r="63">
          <cell r="D63">
            <v>875</v>
          </cell>
          <cell r="E63">
            <v>875</v>
          </cell>
        </row>
        <row r="64">
          <cell r="D64">
            <v>900</v>
          </cell>
          <cell r="E64">
            <v>1100</v>
          </cell>
        </row>
        <row r="65">
          <cell r="D65">
            <v>945</v>
          </cell>
          <cell r="E65">
            <v>900</v>
          </cell>
        </row>
        <row r="66">
          <cell r="D66">
            <v>925</v>
          </cell>
          <cell r="E66">
            <v>925</v>
          </cell>
        </row>
        <row r="67">
          <cell r="D67">
            <v>895</v>
          </cell>
          <cell r="E67">
            <v>895</v>
          </cell>
        </row>
        <row r="68">
          <cell r="D68">
            <v>895</v>
          </cell>
          <cell r="E68">
            <v>895</v>
          </cell>
        </row>
        <row r="69">
          <cell r="D69">
            <v>795</v>
          </cell>
          <cell r="E69">
            <v>795</v>
          </cell>
        </row>
        <row r="70">
          <cell r="D70">
            <v>850</v>
          </cell>
          <cell r="E70">
            <v>850</v>
          </cell>
        </row>
        <row r="71">
          <cell r="D71">
            <v>900</v>
          </cell>
          <cell r="E71">
            <v>900</v>
          </cell>
        </row>
        <row r="72">
          <cell r="D72">
            <v>825</v>
          </cell>
          <cell r="E72">
            <v>825</v>
          </cell>
        </row>
        <row r="73">
          <cell r="D73">
            <v>850</v>
          </cell>
          <cell r="E73">
            <v>850</v>
          </cell>
        </row>
        <row r="74">
          <cell r="D74">
            <v>900</v>
          </cell>
          <cell r="E74">
            <v>900</v>
          </cell>
        </row>
        <row r="75">
          <cell r="D75">
            <v>800</v>
          </cell>
          <cell r="E75">
            <v>800</v>
          </cell>
        </row>
        <row r="76">
          <cell r="D76">
            <v>850</v>
          </cell>
        </row>
        <row r="77">
          <cell r="D77">
            <v>895</v>
          </cell>
          <cell r="E77">
            <v>895</v>
          </cell>
        </row>
        <row r="78">
          <cell r="D78">
            <v>800</v>
          </cell>
          <cell r="E78">
            <v>800</v>
          </cell>
        </row>
        <row r="79">
          <cell r="D79">
            <v>795</v>
          </cell>
          <cell r="E79">
            <v>795</v>
          </cell>
        </row>
        <row r="80">
          <cell r="D80">
            <v>795</v>
          </cell>
          <cell r="E80">
            <v>795</v>
          </cell>
        </row>
        <row r="81">
          <cell r="D81">
            <v>835</v>
          </cell>
          <cell r="E81">
            <v>842.95</v>
          </cell>
        </row>
        <row r="82">
          <cell r="D82">
            <v>800</v>
          </cell>
          <cell r="E82">
            <v>800</v>
          </cell>
        </row>
        <row r="83">
          <cell r="D83">
            <v>650</v>
          </cell>
          <cell r="E83">
            <v>650</v>
          </cell>
        </row>
        <row r="84">
          <cell r="D84">
            <v>725</v>
          </cell>
          <cell r="E84">
            <v>725</v>
          </cell>
        </row>
        <row r="85">
          <cell r="D85">
            <v>700</v>
          </cell>
          <cell r="E85">
            <v>750</v>
          </cell>
        </row>
        <row r="86">
          <cell r="D86">
            <v>900</v>
          </cell>
          <cell r="E86">
            <v>900</v>
          </cell>
        </row>
        <row r="87">
          <cell r="D87">
            <v>945</v>
          </cell>
          <cell r="E87">
            <v>945</v>
          </cell>
        </row>
        <row r="88">
          <cell r="D88">
            <v>895</v>
          </cell>
          <cell r="E88">
            <v>895</v>
          </cell>
        </row>
        <row r="89">
          <cell r="D89">
            <v>895</v>
          </cell>
          <cell r="E89">
            <v>895</v>
          </cell>
        </row>
        <row r="90">
          <cell r="D90">
            <v>725</v>
          </cell>
          <cell r="E90">
            <v>725</v>
          </cell>
        </row>
        <row r="91">
          <cell r="D91">
            <v>965</v>
          </cell>
          <cell r="E91">
            <v>965</v>
          </cell>
        </row>
        <row r="92">
          <cell r="D92">
            <v>845</v>
          </cell>
          <cell r="E92">
            <v>845</v>
          </cell>
        </row>
        <row r="93">
          <cell r="D93">
            <v>725</v>
          </cell>
          <cell r="E93">
            <v>725</v>
          </cell>
        </row>
        <row r="94">
          <cell r="D94">
            <v>925</v>
          </cell>
          <cell r="E94">
            <v>925</v>
          </cell>
        </row>
        <row r="95">
          <cell r="D95">
            <v>875</v>
          </cell>
          <cell r="E95">
            <v>875</v>
          </cell>
        </row>
        <row r="96">
          <cell r="D96">
            <v>900</v>
          </cell>
          <cell r="E96">
            <v>200</v>
          </cell>
        </row>
        <row r="97">
          <cell r="D97">
            <v>945</v>
          </cell>
          <cell r="E97">
            <v>895</v>
          </cell>
        </row>
        <row r="98">
          <cell r="D98">
            <v>800</v>
          </cell>
          <cell r="E98">
            <v>800</v>
          </cell>
        </row>
        <row r="99">
          <cell r="D99">
            <v>795</v>
          </cell>
          <cell r="E99">
            <v>795</v>
          </cell>
        </row>
        <row r="100">
          <cell r="D100">
            <v>845</v>
          </cell>
          <cell r="E100">
            <v>845</v>
          </cell>
        </row>
        <row r="101">
          <cell r="D101">
            <v>1200</v>
          </cell>
          <cell r="E101">
            <v>1200</v>
          </cell>
        </row>
        <row r="102">
          <cell r="D102">
            <v>1150</v>
          </cell>
          <cell r="E102">
            <v>1150</v>
          </cell>
        </row>
        <row r="103">
          <cell r="D103">
            <v>845</v>
          </cell>
          <cell r="E103">
            <v>890</v>
          </cell>
        </row>
        <row r="104">
          <cell r="D104">
            <v>900</v>
          </cell>
        </row>
        <row r="105">
          <cell r="D105">
            <v>950</v>
          </cell>
          <cell r="E105">
            <v>950</v>
          </cell>
        </row>
        <row r="106">
          <cell r="D106">
            <v>825</v>
          </cell>
          <cell r="E106">
            <v>825</v>
          </cell>
        </row>
        <row r="107">
          <cell r="D107">
            <v>895</v>
          </cell>
          <cell r="E107">
            <v>895</v>
          </cell>
        </row>
        <row r="108">
          <cell r="D108">
            <v>925</v>
          </cell>
          <cell r="E108">
            <v>875</v>
          </cell>
        </row>
        <row r="109">
          <cell r="D109">
            <v>900</v>
          </cell>
          <cell r="E109">
            <v>900</v>
          </cell>
        </row>
        <row r="110">
          <cell r="D110">
            <v>945</v>
          </cell>
          <cell r="E110">
            <v>0</v>
          </cell>
        </row>
        <row r="111">
          <cell r="D111">
            <v>925</v>
          </cell>
          <cell r="E111">
            <v>925</v>
          </cell>
        </row>
        <row r="112">
          <cell r="D112">
            <v>895</v>
          </cell>
          <cell r="E112">
            <v>895</v>
          </cell>
        </row>
        <row r="113">
          <cell r="D113">
            <v>895</v>
          </cell>
          <cell r="E113">
            <v>895</v>
          </cell>
        </row>
        <row r="114">
          <cell r="D114">
            <v>795</v>
          </cell>
          <cell r="E114">
            <v>795</v>
          </cell>
        </row>
        <row r="115">
          <cell r="D115">
            <v>850</v>
          </cell>
          <cell r="E115">
            <v>850</v>
          </cell>
        </row>
        <row r="116">
          <cell r="D116">
            <v>900</v>
          </cell>
          <cell r="E116">
            <v>900</v>
          </cell>
        </row>
        <row r="117">
          <cell r="D117">
            <v>825</v>
          </cell>
          <cell r="E117">
            <v>825</v>
          </cell>
        </row>
        <row r="118">
          <cell r="D118">
            <v>850</v>
          </cell>
          <cell r="E118">
            <v>850</v>
          </cell>
        </row>
        <row r="119">
          <cell r="D119">
            <v>900</v>
          </cell>
          <cell r="E119">
            <v>900</v>
          </cell>
        </row>
        <row r="120">
          <cell r="D120">
            <v>800</v>
          </cell>
        </row>
        <row r="121">
          <cell r="D121">
            <v>800</v>
          </cell>
          <cell r="E121">
            <v>800</v>
          </cell>
        </row>
        <row r="122">
          <cell r="D122">
            <v>895</v>
          </cell>
          <cell r="E122">
            <v>895</v>
          </cell>
        </row>
        <row r="123">
          <cell r="D123">
            <v>800</v>
          </cell>
          <cell r="E123">
            <v>800</v>
          </cell>
        </row>
        <row r="124">
          <cell r="D124">
            <v>795</v>
          </cell>
          <cell r="E124">
            <v>344</v>
          </cell>
        </row>
        <row r="125">
          <cell r="D125">
            <v>795</v>
          </cell>
          <cell r="E125">
            <v>795</v>
          </cell>
        </row>
        <row r="126">
          <cell r="D126">
            <v>835</v>
          </cell>
          <cell r="E126">
            <v>835</v>
          </cell>
        </row>
        <row r="127">
          <cell r="D127">
            <v>800</v>
          </cell>
          <cell r="E127">
            <v>800</v>
          </cell>
        </row>
        <row r="128">
          <cell r="D128">
            <v>650</v>
          </cell>
        </row>
        <row r="129">
          <cell r="D129">
            <v>725</v>
          </cell>
          <cell r="E129">
            <v>725</v>
          </cell>
        </row>
        <row r="130">
          <cell r="D130">
            <v>700</v>
          </cell>
        </row>
        <row r="131">
          <cell r="D131">
            <v>900</v>
          </cell>
          <cell r="E131">
            <v>900</v>
          </cell>
        </row>
        <row r="132">
          <cell r="D132">
            <v>995</v>
          </cell>
          <cell r="E132">
            <v>945</v>
          </cell>
        </row>
        <row r="133">
          <cell r="D133">
            <v>895</v>
          </cell>
          <cell r="E133">
            <v>895</v>
          </cell>
        </row>
        <row r="134">
          <cell r="D134">
            <v>895</v>
          </cell>
          <cell r="E134">
            <v>351.61</v>
          </cell>
        </row>
        <row r="135">
          <cell r="D135">
            <v>725</v>
          </cell>
          <cell r="E135">
            <v>725</v>
          </cell>
        </row>
        <row r="136">
          <cell r="D136">
            <v>965</v>
          </cell>
          <cell r="E136">
            <v>965</v>
          </cell>
        </row>
        <row r="137">
          <cell r="D137">
            <v>845</v>
          </cell>
          <cell r="E137">
            <v>645</v>
          </cell>
        </row>
        <row r="138">
          <cell r="D138">
            <v>725</v>
          </cell>
          <cell r="E138">
            <v>725</v>
          </cell>
        </row>
        <row r="139">
          <cell r="D139">
            <v>925</v>
          </cell>
          <cell r="E139">
            <v>925</v>
          </cell>
        </row>
        <row r="140">
          <cell r="D140">
            <v>925</v>
          </cell>
          <cell r="E140">
            <v>875</v>
          </cell>
        </row>
        <row r="141">
          <cell r="D141">
            <v>900</v>
          </cell>
          <cell r="E141">
            <v>900</v>
          </cell>
        </row>
        <row r="142">
          <cell r="D142">
            <v>945</v>
          </cell>
          <cell r="E142">
            <v>945</v>
          </cell>
        </row>
        <row r="143">
          <cell r="D143">
            <v>800</v>
          </cell>
          <cell r="E143">
            <v>800</v>
          </cell>
        </row>
        <row r="144">
          <cell r="D144">
            <v>795</v>
          </cell>
          <cell r="E144">
            <v>795</v>
          </cell>
        </row>
        <row r="145">
          <cell r="D145">
            <v>845</v>
          </cell>
          <cell r="E145">
            <v>845</v>
          </cell>
        </row>
        <row r="146">
          <cell r="D146">
            <v>1250</v>
          </cell>
          <cell r="E146">
            <v>1200</v>
          </cell>
        </row>
        <row r="147">
          <cell r="D147">
            <v>1150</v>
          </cell>
          <cell r="E147">
            <v>1150</v>
          </cell>
        </row>
        <row r="148">
          <cell r="D148">
            <v>845</v>
          </cell>
        </row>
        <row r="149">
          <cell r="D149">
            <v>900</v>
          </cell>
          <cell r="E149">
            <v>900</v>
          </cell>
        </row>
        <row r="150">
          <cell r="D150">
            <v>950</v>
          </cell>
        </row>
        <row r="151">
          <cell r="D151">
            <v>825</v>
          </cell>
          <cell r="E151">
            <v>115</v>
          </cell>
        </row>
        <row r="152">
          <cell r="D152">
            <v>895</v>
          </cell>
          <cell r="E152">
            <v>895</v>
          </cell>
        </row>
        <row r="153">
          <cell r="D153">
            <v>925</v>
          </cell>
          <cell r="E153">
            <v>925</v>
          </cell>
        </row>
        <row r="154">
          <cell r="D154">
            <v>900</v>
          </cell>
        </row>
        <row r="155">
          <cell r="D155">
            <v>945</v>
          </cell>
        </row>
        <row r="156">
          <cell r="D156">
            <v>925</v>
          </cell>
          <cell r="E156">
            <v>925</v>
          </cell>
        </row>
        <row r="157">
          <cell r="D157">
            <v>895</v>
          </cell>
          <cell r="E157">
            <v>895</v>
          </cell>
        </row>
        <row r="158">
          <cell r="D158">
            <v>895</v>
          </cell>
          <cell r="E158">
            <v>895</v>
          </cell>
        </row>
        <row r="159">
          <cell r="D159">
            <v>795</v>
          </cell>
          <cell r="E159">
            <v>795</v>
          </cell>
        </row>
        <row r="160">
          <cell r="D160">
            <v>850</v>
          </cell>
        </row>
        <row r="161">
          <cell r="D161">
            <v>900</v>
          </cell>
          <cell r="E161">
            <v>900</v>
          </cell>
        </row>
        <row r="162">
          <cell r="D162">
            <v>825</v>
          </cell>
        </row>
        <row r="163">
          <cell r="D163">
            <v>850</v>
          </cell>
          <cell r="E163">
            <v>850</v>
          </cell>
        </row>
        <row r="164">
          <cell r="D164">
            <v>900</v>
          </cell>
          <cell r="E164">
            <v>900</v>
          </cell>
        </row>
        <row r="165">
          <cell r="D165">
            <v>800</v>
          </cell>
        </row>
        <row r="166">
          <cell r="D166">
            <v>800</v>
          </cell>
          <cell r="E166">
            <v>670.97</v>
          </cell>
        </row>
        <row r="167">
          <cell r="D167">
            <v>945</v>
          </cell>
          <cell r="E167">
            <v>895</v>
          </cell>
        </row>
        <row r="168">
          <cell r="D168">
            <v>850</v>
          </cell>
          <cell r="E168">
            <v>800</v>
          </cell>
        </row>
        <row r="169">
          <cell r="D169">
            <v>795</v>
          </cell>
          <cell r="E169">
            <v>795</v>
          </cell>
        </row>
        <row r="170">
          <cell r="D170">
            <v>795</v>
          </cell>
          <cell r="E170">
            <v>795</v>
          </cell>
        </row>
        <row r="171">
          <cell r="D171">
            <v>835</v>
          </cell>
          <cell r="E171">
            <v>835</v>
          </cell>
        </row>
        <row r="172">
          <cell r="D172">
            <v>800</v>
          </cell>
          <cell r="E172">
            <v>800</v>
          </cell>
        </row>
        <row r="173">
          <cell r="D173">
            <v>650</v>
          </cell>
          <cell r="E173">
            <v>650</v>
          </cell>
        </row>
        <row r="174">
          <cell r="D174">
            <v>775</v>
          </cell>
          <cell r="E174">
            <v>725</v>
          </cell>
        </row>
        <row r="175">
          <cell r="D175">
            <v>700</v>
          </cell>
          <cell r="E175">
            <v>700</v>
          </cell>
        </row>
        <row r="176">
          <cell r="D176">
            <v>900</v>
          </cell>
          <cell r="E176">
            <v>800</v>
          </cell>
        </row>
        <row r="177">
          <cell r="D177">
            <v>995</v>
          </cell>
          <cell r="E177">
            <v>995</v>
          </cell>
        </row>
        <row r="178">
          <cell r="D178">
            <v>895</v>
          </cell>
          <cell r="E178">
            <v>895</v>
          </cell>
        </row>
        <row r="179">
          <cell r="D179">
            <v>895</v>
          </cell>
          <cell r="E179">
            <v>895</v>
          </cell>
        </row>
        <row r="180">
          <cell r="D180">
            <v>725</v>
          </cell>
        </row>
        <row r="181">
          <cell r="D181">
            <v>1015</v>
          </cell>
          <cell r="E181">
            <v>965</v>
          </cell>
        </row>
        <row r="182">
          <cell r="D182">
            <v>845</v>
          </cell>
          <cell r="E182">
            <v>845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0"/>
  <sheetViews>
    <sheetView tabSelected="1" workbookViewId="0">
      <pane xSplit="1" ySplit="1" topLeftCell="B2" activePane="bottomRight" state="frozen"/>
      <selection pane="bottomRight" activeCell="B2" sqref="B2"/>
    </sheetView>
  </sheetViews>
  <sheetFormatPr defaultColWidth="10.3125" defaultRowHeight="14.4"/>
  <cols>
    <col min="1" max="1" width="44" customWidth="1"/>
    <col min="2" max="13" width="12.5" customWidth="1"/>
    <col min="14" max="15" width="14.5" customWidth="1"/>
  </cols>
  <sheetData>
    <row r="1" spans="1:15" ht="15.6">
      <c r="A1" s="80" t="inlineStr">
        <is>
          <t>Particulars</t>
        </is>
      </c>
      <c r="B1" s="81" t="inlineStr">
        <is>
          <t>May 25</t>
        </is>
      </c>
      <c r="C1" s="81" t="inlineStr">
        <is>
          <t>Jun 25</t>
        </is>
      </c>
      <c r="D1" s="81" t="inlineStr">
        <is>
          <t>Jul 25</t>
        </is>
      </c>
      <c r="E1" s="81" t="inlineStr">
        <is>
          <t>Aug 25</t>
        </is>
      </c>
      <c r="F1" s="81" t="inlineStr">
        <is>
          <t>Sep 25</t>
        </is>
      </c>
      <c r="G1" s="81" t="inlineStr">
        <is>
          <t>Oct 25</t>
        </is>
      </c>
      <c r="H1" s="81" t="inlineStr">
        <is>
          <t>Nov 25</t>
        </is>
      </c>
      <c r="I1" s="81" t="inlineStr">
        <is>
          <t>Dec 25</t>
        </is>
      </c>
      <c r="J1" s="81" t="inlineStr">
        <is>
          <t>Jan 26</t>
        </is>
      </c>
      <c r="K1" s="81" t="inlineStr">
        <is>
          <t>Feb 26</t>
        </is>
      </c>
      <c r="L1" s="81" t="inlineStr">
        <is>
          <t>Mar 26</t>
        </is>
      </c>
      <c r="M1" s="81" t="inlineStr">
        <is>
          <t>Apr 26</t>
        </is>
      </c>
      <c r="N1" s="81" t="inlineStr">
        <is>
          <t>Annual Total</t>
        </is>
      </c>
      <c r="O1" s="81" t="inlineStr">
        <is>
          <t>T3 (Feb-Apr 26)</t>
        </is>
      </c>
    </row>
    <row r="2" spans="1:15">
      <c r="A2" s="83" t="s">
        <v>13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</row>
    <row r="3" spans="1:15">
      <c r="A3" s="83" t="s">
        <v>14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5">
      <c r="A4" s="83" t="s">
        <v>15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15">
      <c r="A5" s="83" t="s">
        <v>16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</row>
    <row r="6" spans="1:15">
      <c r="A6" s="82" t="s">
        <v>17</v>
      </c>
      <c r="B6" s="86">
        <v>38500</v>
      </c>
      <c r="C6" s="86">
        <v>39325</v>
      </c>
      <c r="D6" s="86">
        <v>39470</v>
      </c>
      <c r="E6" s="86">
        <v>39565</v>
      </c>
      <c r="F6" s="86">
        <v>39390</v>
      </c>
      <c r="G6" s="86">
        <v>39355</v>
      </c>
      <c r="H6" s="86">
        <v>39295</v>
      </c>
      <c r="I6" s="86">
        <v>39120</v>
      </c>
      <c r="J6" s="86">
        <v>39020</v>
      </c>
      <c r="K6" s="86">
        <v>38935</v>
      </c>
      <c r="L6" s="86">
        <v>39085</v>
      </c>
      <c r="M6" s="86">
        <v>39385</v>
      </c>
      <c r="N6" s="86">
        <f>SUM(B6:M6)</f>
        <v>470445.0</v>
      </c>
      <c r="O6" s="86">
        <f>SUM(K6:M6)</f>
        <v>117405.0</v>
      </c>
    </row>
    <row r="7" spans="1:15">
      <c r="A7" s="82" t="s">
        <v>18</v>
      </c>
      <c r="B7" s="86">
        <v>625</v>
      </c>
      <c r="C7" s="86">
        <v>-790.32</v>
      </c>
      <c r="D7" s="86">
        <v>595</v>
      </c>
      <c r="E7" s="86">
        <v>-2477.16</v>
      </c>
      <c r="F7" s="86">
        <v>-487.66</v>
      </c>
      <c r="G7" s="86">
        <v>-522.79999999999995</v>
      </c>
      <c r="H7" s="86">
        <v>-1079.6199999999999</v>
      </c>
      <c r="I7" s="86">
        <v>1522.06</v>
      </c>
      <c r="J7" s="86">
        <v>-1626.08</v>
      </c>
      <c r="K7" s="86">
        <v>-43.5</v>
      </c>
      <c r="L7" s="86">
        <v>-1944.39</v>
      </c>
      <c r="M7" s="86">
        <v>-1139.03</v>
      </c>
      <c r="N7" s="86">
        <f>SUM(B7:M7)</f>
        <v>-7368.5</v>
      </c>
      <c r="O7" s="86">
        <f>SUM(K7:M7)</f>
        <v>-3126.92</v>
      </c>
    </row>
    <row r="8" spans="1:15">
      <c r="A8" s="82" t="s">
        <v>19</v>
      </c>
      <c r="B8" s="86">
        <v>-777</v>
      </c>
      <c r="C8" s="86">
        <v>797.45</v>
      </c>
      <c r="D8" s="86">
        <v>-4025</v>
      </c>
      <c r="E8" s="86">
        <v>-3175</v>
      </c>
      <c r="F8" s="86">
        <v>-5560</v>
      </c>
      <c r="G8" s="86">
        <v>-4870</v>
      </c>
      <c r="H8" s="86">
        <v>-7137</v>
      </c>
      <c r="I8" s="86">
        <v>-3955</v>
      </c>
      <c r="J8" s="86">
        <v>-3674.35</v>
      </c>
      <c r="K8" s="86">
        <v>-1750</v>
      </c>
      <c r="L8" s="86">
        <v>-3050</v>
      </c>
      <c r="M8" s="86">
        <v>-3665</v>
      </c>
      <c r="N8" s="86">
        <f>SUM(B8:M8)</f>
        <v>-40840.9</v>
      </c>
      <c r="O8" s="86">
        <f>SUM(K8:M8)</f>
        <v>-8465.0</v>
      </c>
    </row>
    <row r="9" spans="1:15">
      <c r="A9" s="82" t="s">
        <v>20</v>
      </c>
      <c r="B9" s="86">
        <v>0</v>
      </c>
      <c r="C9" s="86">
        <v>0</v>
      </c>
      <c r="D9" s="86">
        <v>0</v>
      </c>
      <c r="E9" s="86">
        <v>0</v>
      </c>
      <c r="F9" s="86">
        <v>0</v>
      </c>
      <c r="G9" s="86">
        <v>0</v>
      </c>
      <c r="H9" s="86">
        <v>0</v>
      </c>
      <c r="I9" s="86">
        <v>0</v>
      </c>
      <c r="J9" s="86">
        <v>0</v>
      </c>
      <c r="K9" s="86">
        <v>0</v>
      </c>
      <c r="L9" s="86">
        <v>0</v>
      </c>
      <c r="M9" s="86">
        <v>0</v>
      </c>
      <c r="N9" s="86">
        <f>SUM(B9:M9)</f>
        <v>0.0</v>
      </c>
      <c r="O9" s="86">
        <f>SUM(K9:M9)</f>
        <v>0.0</v>
      </c>
    </row>
    <row r="10" spans="1:15">
      <c r="A10" s="82" t="s">
        <v>21</v>
      </c>
      <c r="B10" s="86">
        <v>0</v>
      </c>
      <c r="C10" s="86">
        <v>0</v>
      </c>
      <c r="D10" s="86">
        <v>0</v>
      </c>
      <c r="E10" s="86">
        <v>0</v>
      </c>
      <c r="F10" s="86">
        <v>0</v>
      </c>
      <c r="G10" s="86">
        <v>0</v>
      </c>
      <c r="H10" s="86">
        <v>0</v>
      </c>
      <c r="I10" s="86">
        <v>0</v>
      </c>
      <c r="J10" s="86">
        <v>0</v>
      </c>
      <c r="K10" s="86">
        <v>0</v>
      </c>
      <c r="L10" s="86">
        <v>0</v>
      </c>
      <c r="M10" s="86">
        <v>0</v>
      </c>
      <c r="N10" s="86">
        <f>SUM(B10:M10)</f>
        <v>0.0</v>
      </c>
      <c r="O10" s="86">
        <f>SUM(K10:M10)</f>
        <v>0.0</v>
      </c>
    </row>
    <row r="11" spans="1:15">
      <c r="A11" s="82" t="s">
        <v>22</v>
      </c>
      <c r="B11" s="86">
        <v>0</v>
      </c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6">
        <v>0</v>
      </c>
      <c r="N11" s="86">
        <f>SUM(B11:M11)</f>
        <v>0.0</v>
      </c>
      <c r="O11" s="86">
        <f>SUM(K11:M11)</f>
        <v>0.0</v>
      </c>
    </row>
    <row r="12" spans="1:15">
      <c r="A12" s="84" t="s">
        <v>23</v>
      </c>
      <c r="B12" s="88">
        <f>SUM(B6:B11)</f>
        <v>38348.0</v>
      </c>
      <c r="C12" s="88">
        <f>SUM(C6:C11)</f>
        <v>39332.13</v>
      </c>
      <c r="D12" s="88">
        <f>SUM(D6:D11)</f>
        <v>36040.0</v>
      </c>
      <c r="E12" s="88">
        <f>SUM(E6:E11)</f>
        <v>33912.84</v>
      </c>
      <c r="F12" s="88">
        <f>SUM(F6:F11)</f>
        <v>33342.34</v>
      </c>
      <c r="G12" s="88">
        <f>SUM(G6:G11)</f>
        <v>33962.2</v>
      </c>
      <c r="H12" s="88">
        <f>SUM(H6:H11)</f>
        <v>31078.38</v>
      </c>
      <c r="I12" s="88">
        <f>SUM(I6:I11)</f>
        <v>36687.06</v>
      </c>
      <c r="J12" s="88">
        <f>SUM(J6:J11)</f>
        <v>33719.57</v>
      </c>
      <c r="K12" s="88">
        <f>SUM(K6:K11)</f>
        <v>37141.5</v>
      </c>
      <c r="L12" s="88">
        <f>SUM(L6:L11)</f>
        <v>34090.61</v>
      </c>
      <c r="M12" s="88">
        <f>SUM(M6:M11)</f>
        <v>34580.97</v>
      </c>
      <c r="N12" s="88">
        <f>SUM(N6:N11)</f>
        <v>422235.6</v>
      </c>
      <c r="O12" s="88">
        <f>SUM(O6:O11)</f>
        <v>105813.08</v>
      </c>
    </row>
    <row r="13" spans="1:15">
      <c r="A13" s="82" t="s">
        <v>24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>
        <f>SUM(B13:M13)</f>
        <v>0.0</v>
      </c>
      <c r="O13" s="86">
        <f>SUM(K13:M13)</f>
        <v>0.0</v>
      </c>
    </row>
    <row r="14" spans="1:15">
      <c r="A14" s="82" t="s">
        <v>25</v>
      </c>
      <c r="B14" s="86">
        <v>15</v>
      </c>
      <c r="C14" s="86">
        <v>-15</v>
      </c>
      <c r="D14" s="86">
        <v>-105</v>
      </c>
      <c r="E14" s="86"/>
      <c r="F14" s="86">
        <v>15</v>
      </c>
      <c r="G14" s="86">
        <v>-15</v>
      </c>
      <c r="H14" s="86">
        <v>90</v>
      </c>
      <c r="I14" s="86">
        <v>-30</v>
      </c>
      <c r="J14" s="86">
        <v>-15</v>
      </c>
      <c r="K14" s="86">
        <v>150</v>
      </c>
      <c r="L14" s="86">
        <v>-60</v>
      </c>
      <c r="M14" s="86">
        <v>-45</v>
      </c>
      <c r="N14" s="86">
        <f>SUM(B14:M14)</f>
        <v>-15.0</v>
      </c>
      <c r="O14" s="86">
        <f>SUM(K14:M14)</f>
        <v>45.0</v>
      </c>
    </row>
    <row r="15" spans="1:15">
      <c r="A15" s="82" t="s">
        <v>26</v>
      </c>
      <c r="B15" s="86">
        <v>0</v>
      </c>
      <c r="C15" s="86">
        <v>213</v>
      </c>
      <c r="D15" s="86">
        <v>0</v>
      </c>
      <c r="E15" s="86">
        <v>-15</v>
      </c>
      <c r="F15" s="86"/>
      <c r="G15" s="86"/>
      <c r="H15" s="86"/>
      <c r="I15" s="86"/>
      <c r="J15" s="86">
        <v>150</v>
      </c>
      <c r="K15" s="86">
        <v>150</v>
      </c>
      <c r="L15" s="86">
        <v>150</v>
      </c>
      <c r="M15" s="86">
        <v>150</v>
      </c>
      <c r="N15" s="86">
        <f>SUM(B15:M15)</f>
        <v>798.0</v>
      </c>
      <c r="O15" s="86">
        <f>SUM(K15:M15)</f>
        <v>450.0</v>
      </c>
    </row>
    <row r="16" spans="1:15">
      <c r="A16" s="82" t="s">
        <v>27</v>
      </c>
      <c r="B16" s="86">
        <v>0</v>
      </c>
      <c r="C16" s="86">
        <v>0</v>
      </c>
      <c r="D16" s="86">
        <v>835</v>
      </c>
      <c r="E16" s="86">
        <v>15</v>
      </c>
      <c r="F16" s="86">
        <v>500</v>
      </c>
      <c r="G16" s="86"/>
      <c r="H16" s="86"/>
      <c r="I16" s="86"/>
      <c r="J16" s="86">
        <v>0</v>
      </c>
      <c r="K16" s="86">
        <v>1250</v>
      </c>
      <c r="L16" s="86">
        <v>0</v>
      </c>
      <c r="M16" s="86">
        <v>0</v>
      </c>
      <c r="N16" s="86">
        <f>SUM(B16:M16)</f>
        <v>2600.0</v>
      </c>
      <c r="O16" s="86">
        <f>SUM(K16:M16)</f>
        <v>1250.0</v>
      </c>
    </row>
    <row r="17" spans="1:15">
      <c r="A17" s="82" t="s">
        <v>28</v>
      </c>
      <c r="B17" s="86">
        <v>300.86</v>
      </c>
      <c r="C17" s="86">
        <v>0</v>
      </c>
      <c r="D17" s="86">
        <v>225</v>
      </c>
      <c r="E17" s="86">
        <v>225</v>
      </c>
      <c r="F17" s="86">
        <v>225</v>
      </c>
      <c r="G17" s="86">
        <v>150</v>
      </c>
      <c r="H17" s="86">
        <v>150</v>
      </c>
      <c r="I17" s="86">
        <v>150</v>
      </c>
      <c r="J17" s="86">
        <v>0</v>
      </c>
      <c r="K17" s="86"/>
      <c r="L17" s="86">
        <v>0</v>
      </c>
      <c r="M17" s="86">
        <v>0</v>
      </c>
      <c r="N17" s="86">
        <f>SUM(B17:M17)</f>
        <v>1425.86</v>
      </c>
      <c r="O17" s="86">
        <f>SUM(K17:M17)</f>
        <v>0.0</v>
      </c>
    </row>
    <row r="18" spans="1:15">
      <c r="A18" s="82" t="s">
        <v>29</v>
      </c>
      <c r="B18" s="86">
        <v>1581</v>
      </c>
      <c r="C18" s="86">
        <v>2110</v>
      </c>
      <c r="D18" s="86">
        <v>1705</v>
      </c>
      <c r="E18" s="86">
        <v>1930</v>
      </c>
      <c r="F18" s="86">
        <v>1054.3399999999999</v>
      </c>
      <c r="G18" s="86">
        <v>1086.93</v>
      </c>
      <c r="H18" s="86">
        <v>1042.96</v>
      </c>
      <c r="I18" s="86">
        <v>1342.14</v>
      </c>
      <c r="J18" s="86">
        <v>1730</v>
      </c>
      <c r="K18" s="86">
        <v>1665.16</v>
      </c>
      <c r="L18" s="86">
        <v>1665</v>
      </c>
      <c r="M18" s="86">
        <v>1309.1400000000001</v>
      </c>
      <c r="N18" s="86">
        <f>SUM(B18:M18)</f>
        <v>18221.67</v>
      </c>
      <c r="O18" s="86">
        <f>SUM(K18:M18)</f>
        <v>4639.3</v>
      </c>
    </row>
    <row r="19" spans="1:15">
      <c r="A19" s="82" t="s">
        <v>30</v>
      </c>
      <c r="B19" s="86">
        <v>522.75</v>
      </c>
      <c r="C19" s="86">
        <v>796.85</v>
      </c>
      <c r="D19" s="86">
        <v>346</v>
      </c>
      <c r="E19" s="86">
        <v>2221.35</v>
      </c>
      <c r="F19" s="86">
        <v>206.65</v>
      </c>
      <c r="G19" s="86">
        <v>555.79999999999995</v>
      </c>
      <c r="H19" s="86">
        <v>111.25</v>
      </c>
      <c r="I19" s="86">
        <v>139.6</v>
      </c>
      <c r="J19" s="86">
        <v>974.3</v>
      </c>
      <c r="K19" s="86">
        <v>839.45</v>
      </c>
      <c r="L19" s="86">
        <v>404.69</v>
      </c>
      <c r="M19" s="86">
        <v>165.64</v>
      </c>
      <c r="N19" s="86">
        <f>SUM(B19:M19)</f>
        <v>7284.33</v>
      </c>
      <c r="O19" s="86">
        <f>SUM(K19:M19)</f>
        <v>1409.78</v>
      </c>
    </row>
    <row r="20" spans="1:15">
      <c r="A20" s="82" t="s">
        <v>31</v>
      </c>
      <c r="B20" s="86">
        <v>0</v>
      </c>
      <c r="C20" s="86">
        <v>0</v>
      </c>
      <c r="D20" s="86">
        <v>0</v>
      </c>
      <c r="E20" s="86">
        <v>345</v>
      </c>
      <c r="F20" s="86">
        <v>250.83</v>
      </c>
      <c r="G20" s="86"/>
      <c r="H20" s="86"/>
      <c r="I20" s="86"/>
      <c r="J20" s="86">
        <v>0</v>
      </c>
      <c r="K20" s="86"/>
      <c r="L20" s="86">
        <v>0</v>
      </c>
      <c r="M20" s="86">
        <v>0</v>
      </c>
      <c r="N20" s="86">
        <f>SUM(B20:M20)</f>
        <v>595.83</v>
      </c>
      <c r="O20" s="86">
        <f>SUM(K20:M20)</f>
        <v>0.0</v>
      </c>
    </row>
    <row r="21" spans="1:15">
      <c r="A21" s="82" t="s">
        <v>32</v>
      </c>
      <c r="B21" s="86">
        <v>368.68</v>
      </c>
      <c r="C21" s="86">
        <v>286.17</v>
      </c>
      <c r="D21" s="86">
        <v>288.27</v>
      </c>
      <c r="E21" s="86">
        <v>252.3</v>
      </c>
      <c r="F21" s="86">
        <v>315.85000000000002</v>
      </c>
      <c r="G21" s="86">
        <v>272.64999999999998</v>
      </c>
      <c r="H21" s="86">
        <v>273.29000000000002</v>
      </c>
      <c r="I21" s="86">
        <v>230.85</v>
      </c>
      <c r="J21" s="86">
        <v>253.27</v>
      </c>
      <c r="K21" s="86">
        <v>280.26</v>
      </c>
      <c r="L21" s="86">
        <v>263.52</v>
      </c>
      <c r="M21" s="86">
        <v>316.06</v>
      </c>
      <c r="N21" s="86">
        <f>SUM(B21:M21)</f>
        <v>3401.17</v>
      </c>
      <c r="O21" s="86">
        <f>SUM(K21:M21)</f>
        <v>859.84</v>
      </c>
    </row>
    <row r="22" spans="1:15">
      <c r="A22" s="82" t="s">
        <v>33</v>
      </c>
      <c r="B22" s="86">
        <v>0</v>
      </c>
      <c r="C22" s="86">
        <v>0</v>
      </c>
      <c r="D22" s="86">
        <v>0</v>
      </c>
      <c r="E22" s="86">
        <v>0</v>
      </c>
      <c r="F22" s="86">
        <v>0</v>
      </c>
      <c r="G22" s="86"/>
      <c r="H22" s="86"/>
      <c r="I22" s="86"/>
      <c r="J22" s="86">
        <v>0</v>
      </c>
      <c r="K22" s="86">
        <v>50</v>
      </c>
      <c r="L22" s="86">
        <v>0</v>
      </c>
      <c r="M22" s="86">
        <v>0</v>
      </c>
      <c r="N22" s="86">
        <f>SUM(B22:M22)</f>
        <v>50.0</v>
      </c>
      <c r="O22" s="86">
        <f>SUM(K22:M22)</f>
        <v>50.0</v>
      </c>
    </row>
    <row r="23" spans="1:15">
      <c r="A23" s="82" t="s">
        <v>34</v>
      </c>
      <c r="B23" s="86">
        <v>87.3</v>
      </c>
      <c r="C23" s="86">
        <v>26.4</v>
      </c>
      <c r="D23" s="86">
        <v>28.2</v>
      </c>
      <c r="E23" s="86">
        <v>148.19999999999999</v>
      </c>
      <c r="F23" s="86">
        <v>-2.7</v>
      </c>
      <c r="G23" s="86">
        <v>170.72</v>
      </c>
      <c r="H23" s="86">
        <v>174.68</v>
      </c>
      <c r="I23" s="86">
        <v>124.08</v>
      </c>
      <c r="J23" s="86">
        <v>58.94</v>
      </c>
      <c r="K23" s="86">
        <v>116.4</v>
      </c>
      <c r="L23" s="86">
        <v>42.68</v>
      </c>
      <c r="M23" s="86">
        <v>0</v>
      </c>
      <c r="N23" s="86">
        <f>SUM(B23:M23)</f>
        <v>974.9</v>
      </c>
      <c r="O23" s="86">
        <f>SUM(K23:M23)</f>
        <v>159.08</v>
      </c>
    </row>
    <row r="24" spans="1:15">
      <c r="A24" s="84" t="s">
        <v>35</v>
      </c>
      <c r="B24" s="88">
        <f>SUM(B14:B23)</f>
        <v>2875.59</v>
      </c>
      <c r="C24" s="88">
        <f>SUM(C14:C23)</f>
        <v>3417.42</v>
      </c>
      <c r="D24" s="88">
        <f>SUM(D14:D23)</f>
        <v>3322.47</v>
      </c>
      <c r="E24" s="88">
        <f>SUM(E14:E23)</f>
        <v>5121.85</v>
      </c>
      <c r="F24" s="88">
        <f>SUM(F14:F23)</f>
        <v>2564.97</v>
      </c>
      <c r="G24" s="88">
        <f>SUM(G14:G23)</f>
        <v>2221.1</v>
      </c>
      <c r="H24" s="88">
        <f>SUM(H14:H23)</f>
        <v>1842.18</v>
      </c>
      <c r="I24" s="88">
        <f>SUM(I14:I23)</f>
        <v>1956.67</v>
      </c>
      <c r="J24" s="88">
        <f>SUM(J14:J23)</f>
        <v>3151.51</v>
      </c>
      <c r="K24" s="88">
        <f>SUM(K14:K23)</f>
        <v>4501.27</v>
      </c>
      <c r="L24" s="88">
        <f>SUM(L14:L23)</f>
        <v>2465.89</v>
      </c>
      <c r="M24" s="88">
        <f>SUM(M14:M23)</f>
        <v>1895.84</v>
      </c>
      <c r="N24" s="88">
        <f>SUM(N14:N23)</f>
        <v>35336.76</v>
      </c>
      <c r="O24" s="88">
        <f>SUM(O14:O23)</f>
        <v>8863.0</v>
      </c>
    </row>
    <row r="25" spans="1:15">
      <c r="A25" s="85" t="s">
        <v>36</v>
      </c>
      <c r="B25" s="89">
        <f>B12+B24</f>
        <v>41223.59</v>
      </c>
      <c r="C25" s="89">
        <f>C12+C24</f>
        <v>42749.55</v>
      </c>
      <c r="D25" s="89">
        <f>D12+D24</f>
        <v>39362.47</v>
      </c>
      <c r="E25" s="89">
        <f>E12+E24</f>
        <v>39034.69</v>
      </c>
      <c r="F25" s="89">
        <f>F12+F24</f>
        <v>35907.31</v>
      </c>
      <c r="G25" s="89">
        <f>G12+G24</f>
        <v>36183.3</v>
      </c>
      <c r="H25" s="89">
        <f>H12+H24</f>
        <v>32920.56</v>
      </c>
      <c r="I25" s="89">
        <f>I12+I24</f>
        <v>38643.73</v>
      </c>
      <c r="J25" s="89">
        <f>J12+J24</f>
        <v>36871.08</v>
      </c>
      <c r="K25" s="89">
        <f>K12+K24</f>
        <v>41642.77</v>
      </c>
      <c r="L25" s="89">
        <f>L12+L24</f>
        <v>36556.5</v>
      </c>
      <c r="M25" s="89">
        <f>M12+M24</f>
        <v>36476.81</v>
      </c>
      <c r="N25" s="89">
        <f>N12+N24</f>
        <v>457572.36</v>
      </c>
      <c r="O25" s="89">
        <f>O12+O24</f>
        <v>114676.08</v>
      </c>
    </row>
    <row r="26" spans="1:15">
      <c r="A26" s="85" t="s">
        <v>37</v>
      </c>
      <c r="B26" s="89">
        <f>B12+B24</f>
        <v>41223.59</v>
      </c>
      <c r="C26" s="89">
        <f>C12+C24</f>
        <v>42749.55</v>
      </c>
      <c r="D26" s="89">
        <f>D12+D24</f>
        <v>39362.47</v>
      </c>
      <c r="E26" s="89">
        <f>E12+E24</f>
        <v>39034.69</v>
      </c>
      <c r="F26" s="89">
        <f>F12+F24</f>
        <v>35907.31</v>
      </c>
      <c r="G26" s="89">
        <f>G12+G24</f>
        <v>36183.3</v>
      </c>
      <c r="H26" s="89">
        <f>H12+H24</f>
        <v>32920.56</v>
      </c>
      <c r="I26" s="89">
        <f>I12+I24</f>
        <v>38643.73</v>
      </c>
      <c r="J26" s="89">
        <f>J12+J24</f>
        <v>36871.08</v>
      </c>
      <c r="K26" s="89">
        <f>K12+K24</f>
        <v>41642.77</v>
      </c>
      <c r="L26" s="89">
        <f>L12+L24</f>
        <v>36556.5</v>
      </c>
      <c r="M26" s="89">
        <f>M12+M24</f>
        <v>36476.81</v>
      </c>
      <c r="N26" s="89">
        <f>SUM(B26:M26)</f>
        <v>457572.36</v>
      </c>
      <c r="O26" s="89">
        <f>SUM(K26:M26)</f>
        <v>114676.08</v>
      </c>
    </row>
    <row r="27" spans="1:15">
      <c r="A27" s="83" t="s">
        <v>38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</row>
    <row r="28" spans="1:15">
      <c r="A28" s="82" t="s">
        <v>39</v>
      </c>
      <c r="B28" s="86">
        <v>0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f>SUM(B28:M28)</f>
        <v>0.0</v>
      </c>
      <c r="O28" s="86">
        <f>SUM(K28:M28)</f>
        <v>0.0</v>
      </c>
    </row>
    <row r="29" spans="1:15">
      <c r="A29" s="84" t="s">
        <v>40</v>
      </c>
      <c r="B29" s="88">
        <f>B28</f>
        <v>0.0</v>
      </c>
      <c r="C29" s="88">
        <f>C28</f>
        <v>0.0</v>
      </c>
      <c r="D29" s="88">
        <f>D28</f>
        <v>0.0</v>
      </c>
      <c r="E29" s="88">
        <f>E28</f>
        <v>0.0</v>
      </c>
      <c r="F29" s="88">
        <f>F28</f>
        <v>0.0</v>
      </c>
      <c r="G29" s="88">
        <f>G28</f>
        <v>0.0</v>
      </c>
      <c r="H29" s="88">
        <f>H28</f>
        <v>0.0</v>
      </c>
      <c r="I29" s="88">
        <f>I28</f>
        <v>0.0</v>
      </c>
      <c r="J29" s="88">
        <f>J28</f>
        <v>0.0</v>
      </c>
      <c r="K29" s="88">
        <f>K28</f>
        <v>0.0</v>
      </c>
      <c r="L29" s="88">
        <f>L28</f>
        <v>0.0</v>
      </c>
      <c r="M29" s="88">
        <f>M28</f>
        <v>0.0</v>
      </c>
      <c r="N29" s="88">
        <f>SUM(B29:M29)</f>
        <v>0.0</v>
      </c>
      <c r="O29" s="88">
        <f>SUM(K29:M29)</f>
        <v>0.0</v>
      </c>
    </row>
    <row r="30" spans="1:15">
      <c r="A30" s="85" t="s">
        <v>41</v>
      </c>
      <c r="B30" s="89">
        <f>B26-B29</f>
        <v>41223.59</v>
      </c>
      <c r="C30" s="89">
        <f>C26-C29</f>
        <v>42749.55</v>
      </c>
      <c r="D30" s="89">
        <f>D26-D29</f>
        <v>39362.47</v>
      </c>
      <c r="E30" s="89">
        <f>E26-E29</f>
        <v>39034.69</v>
      </c>
      <c r="F30" s="89">
        <f>F26-F29</f>
        <v>35907.31</v>
      </c>
      <c r="G30" s="89">
        <f>G26-G29</f>
        <v>36183.3</v>
      </c>
      <c r="H30" s="89">
        <f>H26-H29</f>
        <v>32920.56</v>
      </c>
      <c r="I30" s="89">
        <f>I26-I29</f>
        <v>38643.73</v>
      </c>
      <c r="J30" s="89">
        <f>J26-J29</f>
        <v>36871.08</v>
      </c>
      <c r="K30" s="89">
        <f>K26-K29</f>
        <v>41642.77</v>
      </c>
      <c r="L30" s="89">
        <f>L26-L29</f>
        <v>36556.5</v>
      </c>
      <c r="M30" s="89">
        <f>M26-M29</f>
        <v>36476.81</v>
      </c>
      <c r="N30" s="89">
        <f>N26-N29</f>
        <v>457572.36</v>
      </c>
      <c r="O30" s="89">
        <f>O26-O29</f>
        <v>114676.08</v>
      </c>
    </row>
    <row r="31" spans="1:15">
      <c r="A31" s="83" t="s">
        <v>42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</row>
    <row r="32" spans="1:15">
      <c r="A32" s="82" t="s">
        <v>43</v>
      </c>
      <c r="B32" s="86">
        <v>774.98</v>
      </c>
      <c r="C32" s="86">
        <v>249</v>
      </c>
      <c r="D32" s="86"/>
      <c r="E32" s="86">
        <v>159</v>
      </c>
      <c r="F32" s="86">
        <v>159</v>
      </c>
      <c r="G32" s="86">
        <v>1188</v>
      </c>
      <c r="H32" s="86">
        <v>195</v>
      </c>
      <c r="I32" s="86">
        <v>393</v>
      </c>
      <c r="J32" s="86">
        <v>558</v>
      </c>
      <c r="K32" s="86">
        <v>195</v>
      </c>
      <c r="L32" s="86">
        <v>0</v>
      </c>
      <c r="M32" s="86">
        <v>594</v>
      </c>
      <c r="N32" s="86">
        <f>SUM(B32:M32)</f>
        <v>4464.98</v>
      </c>
      <c r="O32" s="86">
        <f>SUM(K32:M32)</f>
        <v>789.0</v>
      </c>
    </row>
    <row r="33" spans="1:15">
      <c r="A33" s="83" t="s">
        <v>44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</row>
    <row r="34" spans="1:15">
      <c r="A34" s="83" t="s">
        <v>45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</row>
    <row r="35" spans="1:15">
      <c r="A35" s="83" t="s">
        <v>46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</row>
    <row r="36" spans="1:15">
      <c r="A36" s="82" t="s">
        <v>47</v>
      </c>
      <c r="B36" s="86">
        <v>0</v>
      </c>
      <c r="C36" s="86">
        <v>0</v>
      </c>
      <c r="D36" s="86">
        <v>0</v>
      </c>
      <c r="E36" s="86">
        <v>0</v>
      </c>
      <c r="F36" s="86">
        <v>0</v>
      </c>
      <c r="G36" s="86"/>
      <c r="H36" s="86"/>
      <c r="I36" s="86"/>
      <c r="J36" s="86">
        <v>0</v>
      </c>
      <c r="K36" s="86">
        <v>0</v>
      </c>
      <c r="L36" s="86">
        <v>0</v>
      </c>
      <c r="M36" s="86">
        <v>0</v>
      </c>
      <c r="N36" s="86">
        <f>SUM(B36:M36)</f>
        <v>0.0</v>
      </c>
      <c r="O36" s="86">
        <f>SUM(K36:M36)</f>
        <v>0.0</v>
      </c>
    </row>
    <row r="37" spans="1:15">
      <c r="A37" s="82" t="s">
        <v>48</v>
      </c>
      <c r="B37" s="86">
        <v>2745</v>
      </c>
      <c r="C37" s="86">
        <v>2810</v>
      </c>
      <c r="D37" s="86">
        <v>3102</v>
      </c>
      <c r="E37" s="86">
        <v>2944.21</v>
      </c>
      <c r="F37" s="86">
        <v>3646.03</v>
      </c>
      <c r="G37" s="86">
        <v>3363.44</v>
      </c>
      <c r="H37" s="86">
        <v>1729.66</v>
      </c>
      <c r="I37" s="86">
        <v>1469.93</v>
      </c>
      <c r="J37" s="86">
        <v>2262.66</v>
      </c>
      <c r="K37" s="86">
        <v>2110</v>
      </c>
      <c r="L37" s="86">
        <v>2312.4899999999998</v>
      </c>
      <c r="M37" s="86">
        <v>1929.63</v>
      </c>
      <c r="N37" s="86">
        <f>SUM(B37:M37)</f>
        <v>30425.05</v>
      </c>
      <c r="O37" s="86">
        <f>SUM(K37:M37)</f>
        <v>6352.12</v>
      </c>
    </row>
    <row r="38" spans="1:15">
      <c r="A38" s="84" t="s">
        <v>49</v>
      </c>
      <c r="B38" s="88">
        <f>SUM(B36:B37)</f>
        <v>2745.0</v>
      </c>
      <c r="C38" s="88">
        <f>SUM(C36:C37)</f>
        <v>2810.0</v>
      </c>
      <c r="D38" s="88">
        <f>SUM(D36:D37)</f>
        <v>3102.0</v>
      </c>
      <c r="E38" s="88">
        <f>SUM(E36:E37)</f>
        <v>2944.21</v>
      </c>
      <c r="F38" s="88">
        <f>SUM(F36:F37)</f>
        <v>3646.03</v>
      </c>
      <c r="G38" s="88">
        <f>SUM(G36:G37)</f>
        <v>3363.44</v>
      </c>
      <c r="H38" s="88">
        <f>SUM(H36:H37)</f>
        <v>1729.66</v>
      </c>
      <c r="I38" s="88">
        <f>SUM(I36:I37)</f>
        <v>1469.93</v>
      </c>
      <c r="J38" s="88">
        <f>SUM(J36:J37)</f>
        <v>2262.66</v>
      </c>
      <c r="K38" s="88">
        <f>SUM(K36:K37)</f>
        <v>2110.0</v>
      </c>
      <c r="L38" s="88">
        <f>SUM(L36:L37)</f>
        <v>2312.49</v>
      </c>
      <c r="M38" s="88">
        <f>SUM(M36:M37)</f>
        <v>1929.63</v>
      </c>
      <c r="N38" s="88">
        <f>SUM(B38:M38)</f>
        <v>30425.05</v>
      </c>
      <c r="O38" s="88">
        <f>SUM(K38:M38)</f>
        <v>6352.12</v>
      </c>
    </row>
    <row r="39" spans="1:15">
      <c r="A39" s="82" t="s">
        <v>50</v>
      </c>
      <c r="B39" s="86">
        <v>0</v>
      </c>
      <c r="C39" s="86"/>
      <c r="D39" s="86"/>
      <c r="E39" s="86"/>
      <c r="F39" s="86"/>
      <c r="G39" s="86"/>
      <c r="H39" s="86"/>
      <c r="I39" s="86"/>
      <c r="J39" s="86">
        <v>0</v>
      </c>
      <c r="K39" s="86">
        <v>0</v>
      </c>
      <c r="L39" s="86">
        <v>0</v>
      </c>
      <c r="M39" s="86">
        <v>0</v>
      </c>
      <c r="N39" s="86">
        <f>SUM(B39:M39)</f>
        <v>0.0</v>
      </c>
      <c r="O39" s="86">
        <f>SUM(K39:M39)</f>
        <v>0.0</v>
      </c>
    </row>
    <row r="40" spans="1:15">
      <c r="A40" s="82" t="s">
        <v>51</v>
      </c>
      <c r="B40" s="86"/>
      <c r="C40" s="86"/>
      <c r="D40" s="86"/>
      <c r="E40" s="86"/>
      <c r="F40" s="86"/>
      <c r="G40" s="86"/>
      <c r="H40" s="86"/>
      <c r="I40" s="86"/>
      <c r="J40" s="86">
        <v>-15</v>
      </c>
      <c r="K40" s="86">
        <v>-15</v>
      </c>
      <c r="L40" s="86">
        <v>-15</v>
      </c>
      <c r="M40" s="86">
        <v>-30</v>
      </c>
      <c r="N40" s="86">
        <f>SUM(B40:M40)</f>
        <v>-75.0</v>
      </c>
      <c r="O40" s="86">
        <f>SUM(K40:M40)</f>
        <v>-60.0</v>
      </c>
    </row>
    <row r="41" spans="1:15">
      <c r="A41" s="82" t="s">
        <v>52</v>
      </c>
      <c r="B41" s="86">
        <v>2629.81</v>
      </c>
      <c r="C41" s="86">
        <v>2629.81</v>
      </c>
      <c r="D41" s="86">
        <v>2629.81</v>
      </c>
      <c r="E41" s="86">
        <v>2629.81</v>
      </c>
      <c r="F41" s="86">
        <v>2629.81</v>
      </c>
      <c r="G41" s="86">
        <v>2629.81</v>
      </c>
      <c r="H41" s="86">
        <v>0</v>
      </c>
      <c r="I41" s="86">
        <v>5550.56</v>
      </c>
      <c r="J41" s="86">
        <v>2797.06</v>
      </c>
      <c r="K41" s="86"/>
      <c r="L41" s="86">
        <v>4898.04</v>
      </c>
      <c r="M41" s="86">
        <v>2482.65</v>
      </c>
      <c r="N41" s="86">
        <f>SUM(B41:M41)</f>
        <v>31507.17</v>
      </c>
      <c r="O41" s="86">
        <f>SUM(K41:M41)</f>
        <v>7380.69</v>
      </c>
    </row>
    <row r="42" spans="1:15">
      <c r="A42" s="84" t="s">
        <v>53</v>
      </c>
      <c r="B42" s="88">
        <f>SUM(B39:B41)</f>
        <v>2629.81</v>
      </c>
      <c r="C42" s="88">
        <f>SUM(C39:C41)</f>
        <v>2629.81</v>
      </c>
      <c r="D42" s="88">
        <f>SUM(D39:D41)</f>
        <v>2629.81</v>
      </c>
      <c r="E42" s="88">
        <f>SUM(E39:E41)</f>
        <v>2629.81</v>
      </c>
      <c r="F42" s="88">
        <f>SUM(F39:F41)</f>
        <v>2629.81</v>
      </c>
      <c r="G42" s="88">
        <f>SUM(G39:G41)</f>
        <v>2629.81</v>
      </c>
      <c r="H42" s="88">
        <f>SUM(H39:H41)</f>
        <v>0.0</v>
      </c>
      <c r="I42" s="88">
        <f>SUM(I39:I41)</f>
        <v>5550.56</v>
      </c>
      <c r="J42" s="88">
        <f>SUM(J39:J41)</f>
        <v>2782.06</v>
      </c>
      <c r="K42" s="88">
        <f>SUM(K39:K41)</f>
        <v>-15.0</v>
      </c>
      <c r="L42" s="88">
        <f>SUM(L39:L41)</f>
        <v>4883.04</v>
      </c>
      <c r="M42" s="88">
        <f>SUM(M39:M41)</f>
        <v>2452.65</v>
      </c>
      <c r="N42" s="88">
        <f>SUM(B42:M42)</f>
        <v>31432.17</v>
      </c>
      <c r="O42" s="88">
        <f>SUM(K42:M42)</f>
        <v>7320.69</v>
      </c>
    </row>
    <row r="43" spans="1:15">
      <c r="A43" s="82" t="s">
        <v>54</v>
      </c>
      <c r="B43" s="86">
        <v>0</v>
      </c>
      <c r="C43" s="86">
        <v>800</v>
      </c>
      <c r="D43" s="86">
        <v>1598.61</v>
      </c>
      <c r="E43" s="86">
        <v>776.86</v>
      </c>
      <c r="F43" s="86">
        <v>797.08</v>
      </c>
      <c r="G43" s="86">
        <v>697.06</v>
      </c>
      <c r="H43" s="86">
        <v>699.56</v>
      </c>
      <c r="I43" s="86"/>
      <c r="J43" s="86">
        <v>656.67</v>
      </c>
      <c r="K43" s="86">
        <v>748.24</v>
      </c>
      <c r="L43" s="86">
        <v>791.21</v>
      </c>
      <c r="M43" s="86"/>
      <c r="N43" s="86">
        <f>SUM(B43:M43)</f>
        <v>7565.29</v>
      </c>
      <c r="O43" s="86">
        <f>SUM(K43:M43)</f>
        <v>1539.45</v>
      </c>
    </row>
    <row r="44" spans="1:15">
      <c r="A44" s="82" t="s">
        <v>55</v>
      </c>
      <c r="B44" s="86">
        <v>1010.48</v>
      </c>
      <c r="C44" s="86">
        <v>1236.77</v>
      </c>
      <c r="D44" s="86">
        <v>1174.93</v>
      </c>
      <c r="E44" s="86">
        <v>1036.1300000000001</v>
      </c>
      <c r="F44" s="86">
        <v>920.63</v>
      </c>
      <c r="G44" s="86">
        <v>1177.27</v>
      </c>
      <c r="H44" s="86">
        <v>889.32</v>
      </c>
      <c r="I44" s="86">
        <v>1060.48</v>
      </c>
      <c r="J44" s="86">
        <v>1136.42</v>
      </c>
      <c r="K44" s="86">
        <v>1038.2</v>
      </c>
      <c r="L44" s="86">
        <v>1087.3699999999999</v>
      </c>
      <c r="M44" s="86">
        <v>1116.69</v>
      </c>
      <c r="N44" s="86">
        <f>SUM(B44:M44)</f>
        <v>12884.69</v>
      </c>
      <c r="O44" s="86">
        <f>SUM(K44:M44)</f>
        <v>3242.26</v>
      </c>
    </row>
    <row r="45" spans="1:15">
      <c r="A45" s="84" t="s">
        <v>56</v>
      </c>
      <c r="B45" s="88">
        <f>SUM(B43:B44)</f>
        <v>1010.48</v>
      </c>
      <c r="C45" s="88">
        <f>SUM(C43:C44)</f>
        <v>2036.77</v>
      </c>
      <c r="D45" s="88">
        <f>SUM(D43:D44)</f>
        <v>2773.54</v>
      </c>
      <c r="E45" s="88">
        <f>SUM(E43:E44)</f>
        <v>1812.99</v>
      </c>
      <c r="F45" s="88">
        <f>SUM(F43:F44)</f>
        <v>1717.71</v>
      </c>
      <c r="G45" s="88">
        <f>SUM(G43:G44)</f>
        <v>1874.33</v>
      </c>
      <c r="H45" s="88">
        <f>SUM(H43:H44)</f>
        <v>1588.88</v>
      </c>
      <c r="I45" s="88">
        <f>SUM(I43:I44)</f>
        <v>1060.48</v>
      </c>
      <c r="J45" s="88">
        <f>SUM(J43:J44)</f>
        <v>1793.09</v>
      </c>
      <c r="K45" s="88">
        <f>SUM(K43:K44)</f>
        <v>1786.44</v>
      </c>
      <c r="L45" s="88">
        <f>SUM(L43:L44)</f>
        <v>1878.58</v>
      </c>
      <c r="M45" s="88">
        <f>SUM(M43:M44)</f>
        <v>1116.69</v>
      </c>
      <c r="N45" s="88">
        <f>SUM(B45:M45)</f>
        <v>20449.98</v>
      </c>
      <c r="O45" s="88">
        <f>SUM(K45:M45)</f>
        <v>4781.71</v>
      </c>
    </row>
    <row r="46" spans="1:15">
      <c r="A46" s="84" t="s">
        <v>57</v>
      </c>
      <c r="B46" s="88">
        <f>B38+B42+B45</f>
        <v>6385.29</v>
      </c>
      <c r="C46" s="88">
        <f>C38+C42+C45</f>
        <v>7476.58</v>
      </c>
      <c r="D46" s="88">
        <f>D38+D42+D45</f>
        <v>8505.35</v>
      </c>
      <c r="E46" s="88">
        <f>E38+E42+E45</f>
        <v>7387.01</v>
      </c>
      <c r="F46" s="88">
        <f>F38+F42+F45</f>
        <v>7993.55</v>
      </c>
      <c r="G46" s="88">
        <f>G38+G42+G45</f>
        <v>7867.58</v>
      </c>
      <c r="H46" s="88">
        <f>H38+H42+H45</f>
        <v>3318.54</v>
      </c>
      <c r="I46" s="88">
        <f>I38+I42+I45</f>
        <v>8080.97</v>
      </c>
      <c r="J46" s="88">
        <f>J38+J42+J45</f>
        <v>6837.81</v>
      </c>
      <c r="K46" s="88">
        <f>K38+K42+K45</f>
        <v>3881.44</v>
      </c>
      <c r="L46" s="88">
        <f>L38+L42+L45</f>
        <v>9074.11</v>
      </c>
      <c r="M46" s="88">
        <f>M38+M42+M45</f>
        <v>5498.97</v>
      </c>
      <c r="N46" s="88">
        <f>SUM(B46:M46)</f>
        <v>82307.2</v>
      </c>
      <c r="O46" s="88">
        <f>SUM(K46:M46)</f>
        <v>18454.52</v>
      </c>
    </row>
    <row r="47" spans="1:15">
      <c r="A47" s="83" t="s">
        <v>58</v>
      </c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</row>
    <row r="48" spans="1:15">
      <c r="A48" s="83" t="s">
        <v>59</v>
      </c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</row>
    <row r="49" spans="1:15">
      <c r="A49" s="82" t="s">
        <v>60</v>
      </c>
      <c r="B49" s="86">
        <v>0</v>
      </c>
      <c r="C49" s="86">
        <v>1631.01</v>
      </c>
      <c r="D49" s="86">
        <v>0</v>
      </c>
      <c r="E49" s="86">
        <v>0</v>
      </c>
      <c r="F49" s="86">
        <v>1448.86</v>
      </c>
      <c r="G49" s="86"/>
      <c r="H49" s="86">
        <v>1451.26</v>
      </c>
      <c r="I49" s="86">
        <v>1821.61</v>
      </c>
      <c r="J49" s="86">
        <v>0</v>
      </c>
      <c r="K49" s="86">
        <v>1914.39</v>
      </c>
      <c r="L49" s="86">
        <v>2010.86</v>
      </c>
      <c r="M49" s="86">
        <v>2127.12</v>
      </c>
      <c r="N49" s="86">
        <f>SUM(B49:M49)</f>
        <v>12405.11</v>
      </c>
      <c r="O49" s="86">
        <f>SUM(K49:M49)</f>
        <v>6052.37</v>
      </c>
    </row>
    <row r="50" spans="1:15">
      <c r="A50" s="82" t="s">
        <v>61</v>
      </c>
      <c r="B50" s="86">
        <v>0</v>
      </c>
      <c r="C50" s="86">
        <v>99</v>
      </c>
      <c r="D50" s="86">
        <v>0</v>
      </c>
      <c r="E50" s="86">
        <v>99</v>
      </c>
      <c r="F50" s="86">
        <v>1623</v>
      </c>
      <c r="G50" s="86">
        <v>492</v>
      </c>
      <c r="H50" s="86"/>
      <c r="I50" s="86">
        <v>492</v>
      </c>
      <c r="J50" s="86">
        <v>246</v>
      </c>
      <c r="K50" s="86">
        <v>1722</v>
      </c>
      <c r="L50" s="86">
        <v>0</v>
      </c>
      <c r="M50" s="86">
        <v>0</v>
      </c>
      <c r="N50" s="86">
        <f>SUM(B50:M50)</f>
        <v>4773.0</v>
      </c>
      <c r="O50" s="86">
        <f>SUM(K50:M50)</f>
        <v>1722.0</v>
      </c>
    </row>
    <row r="51" spans="1:15">
      <c r="A51" s="82" t="s">
        <v>62</v>
      </c>
      <c r="B51" s="86">
        <v>0</v>
      </c>
      <c r="C51" s="86">
        <v>0</v>
      </c>
      <c r="D51" s="86">
        <v>0</v>
      </c>
      <c r="E51" s="86">
        <v>0</v>
      </c>
      <c r="F51" s="86">
        <v>0</v>
      </c>
      <c r="G51" s="86"/>
      <c r="H51" s="86"/>
      <c r="I51" s="86"/>
      <c r="J51" s="86">
        <v>0</v>
      </c>
      <c r="K51" s="86">
        <v>0</v>
      </c>
      <c r="L51" s="86">
        <v>0</v>
      </c>
      <c r="M51" s="86">
        <v>300</v>
      </c>
      <c r="N51" s="86">
        <f>SUM(B51:M51)</f>
        <v>300.0</v>
      </c>
      <c r="O51" s="86">
        <f>SUM(K51:M51)</f>
        <v>300.0</v>
      </c>
    </row>
    <row r="52" spans="1:15">
      <c r="A52" s="84" t="s">
        <v>63</v>
      </c>
      <c r="B52" s="88">
        <f>SUM(B49:B51)</f>
        <v>0.0</v>
      </c>
      <c r="C52" s="88">
        <f>SUM(C49:C51)</f>
        <v>1730.01</v>
      </c>
      <c r="D52" s="88">
        <f>SUM(D49:D51)</f>
        <v>0.0</v>
      </c>
      <c r="E52" s="88">
        <f>SUM(E49:E51)</f>
        <v>99.0</v>
      </c>
      <c r="F52" s="88">
        <f>SUM(F49:F51)</f>
        <v>3071.86</v>
      </c>
      <c r="G52" s="88">
        <f>SUM(G49:G51)</f>
        <v>492.0</v>
      </c>
      <c r="H52" s="88">
        <f>SUM(H49:H51)</f>
        <v>1451.26</v>
      </c>
      <c r="I52" s="88">
        <f>SUM(I49:I51)</f>
        <v>2313.61</v>
      </c>
      <c r="J52" s="88">
        <f>SUM(J49:J51)</f>
        <v>246.0</v>
      </c>
      <c r="K52" s="88">
        <f>SUM(K49:K51)</f>
        <v>3636.39</v>
      </c>
      <c r="L52" s="88">
        <f>SUM(L49:L51)</f>
        <v>2010.86</v>
      </c>
      <c r="M52" s="88">
        <f>SUM(M49:M51)</f>
        <v>2427.12</v>
      </c>
      <c r="N52" s="88">
        <f>SUM(B52:M52)</f>
        <v>17478.11</v>
      </c>
      <c r="O52" s="88">
        <f>SUM(K52:M52)</f>
        <v>8074.37</v>
      </c>
    </row>
    <row r="53" spans="1:15">
      <c r="A53" s="82" t="s">
        <v>64</v>
      </c>
      <c r="B53" s="86">
        <v>0</v>
      </c>
      <c r="C53" s="86">
        <v>425</v>
      </c>
      <c r="D53" s="86">
        <v>0</v>
      </c>
      <c r="E53" s="86">
        <v>0</v>
      </c>
      <c r="F53" s="86">
        <v>0</v>
      </c>
      <c r="G53" s="86"/>
      <c r="H53" s="86"/>
      <c r="I53" s="86"/>
      <c r="J53" s="86">
        <v>650</v>
      </c>
      <c r="K53" s="86">
        <v>0</v>
      </c>
      <c r="L53" s="86">
        <v>475</v>
      </c>
      <c r="M53" s="86">
        <v>275</v>
      </c>
      <c r="N53" s="86">
        <f>SUM(B53:M53)</f>
        <v>1825.0</v>
      </c>
      <c r="O53" s="86">
        <f>SUM(K53:M53)</f>
        <v>750.0</v>
      </c>
    </row>
    <row r="54" spans="1:15">
      <c r="A54" s="82" t="s">
        <v>65</v>
      </c>
      <c r="B54" s="86">
        <v>0</v>
      </c>
      <c r="C54" s="86">
        <v>0</v>
      </c>
      <c r="D54" s="86">
        <v>0</v>
      </c>
      <c r="E54" s="86">
        <v>135</v>
      </c>
      <c r="F54" s="86">
        <v>0</v>
      </c>
      <c r="G54" s="86">
        <v>90</v>
      </c>
      <c r="H54" s="86"/>
      <c r="I54" s="86"/>
      <c r="J54" s="86">
        <v>0</v>
      </c>
      <c r="K54" s="86">
        <v>0</v>
      </c>
      <c r="L54" s="86">
        <v>0</v>
      </c>
      <c r="M54" s="86"/>
      <c r="N54" s="86">
        <f>SUM(B54:M54)</f>
        <v>225.0</v>
      </c>
      <c r="O54" s="86">
        <f>SUM(K54:M54)</f>
        <v>0.0</v>
      </c>
    </row>
    <row r="55" spans="1:15">
      <c r="A55" s="82" t="s">
        <v>66</v>
      </c>
      <c r="B55" s="86">
        <v>1152</v>
      </c>
      <c r="C55" s="86">
        <v>0</v>
      </c>
      <c r="D55" s="86">
        <v>0</v>
      </c>
      <c r="E55" s="86">
        <v>300</v>
      </c>
      <c r="F55" s="86">
        <v>0</v>
      </c>
      <c r="G55" s="86">
        <v>270</v>
      </c>
      <c r="H55" s="86">
        <v>1885</v>
      </c>
      <c r="I55" s="86">
        <v>2050</v>
      </c>
      <c r="J55" s="86">
        <v>135</v>
      </c>
      <c r="K55" s="86">
        <v>0</v>
      </c>
      <c r="L55" s="86">
        <v>0</v>
      </c>
      <c r="M55" s="86">
        <v>565.14</v>
      </c>
      <c r="N55" s="86">
        <f>SUM(B55:M55)</f>
        <v>6357.14</v>
      </c>
      <c r="O55" s="86">
        <f>SUM(K55:M55)</f>
        <v>565.14</v>
      </c>
    </row>
    <row r="56" spans="1:15">
      <c r="A56" s="82" t="s">
        <v>67</v>
      </c>
      <c r="B56" s="86"/>
      <c r="C56" s="86">
        <v>1500</v>
      </c>
      <c r="D56" s="86">
        <v>2399</v>
      </c>
      <c r="E56" s="86"/>
      <c r="F56" s="86">
        <v>4082</v>
      </c>
      <c r="G56" s="86"/>
      <c r="H56" s="86"/>
      <c r="I56" s="86"/>
      <c r="J56" s="86">
        <f>90+1334</f>
        <v>1424.0</v>
      </c>
      <c r="K56" s="86">
        <v>1379.65</v>
      </c>
      <c r="L56" s="86">
        <v>925</v>
      </c>
      <c r="M56" s="86">
        <f>90+3680.91</f>
        <v>3770.91</v>
      </c>
      <c r="N56" s="86">
        <f>SUM(B56:M56)</f>
        <v>15480.56</v>
      </c>
      <c r="O56" s="86">
        <f>SUM(K56:M56)</f>
        <v>6075.56</v>
      </c>
    </row>
    <row r="57" spans="1:15">
      <c r="A57" s="84" t="s">
        <v>68</v>
      </c>
      <c r="B57" s="88">
        <f>SUM(B53:B56)</f>
        <v>1152.0</v>
      </c>
      <c r="C57" s="88">
        <f>SUM(C53:C56)</f>
        <v>1925.0</v>
      </c>
      <c r="D57" s="88">
        <f>SUM(D53:D56)</f>
        <v>2399.0</v>
      </c>
      <c r="E57" s="88">
        <f>SUM(E53:E56)</f>
        <v>435.0</v>
      </c>
      <c r="F57" s="88">
        <f>SUM(F53:F56)</f>
        <v>4082.0</v>
      </c>
      <c r="G57" s="88">
        <f>SUM(G53:G56)</f>
        <v>360.0</v>
      </c>
      <c r="H57" s="88">
        <f>SUM(H53:H56)</f>
        <v>1885.0</v>
      </c>
      <c r="I57" s="88">
        <f>SUM(I53:I56)</f>
        <v>2050.0</v>
      </c>
      <c r="J57" s="88">
        <f>SUM(J53:J56)</f>
        <v>2209.0</v>
      </c>
      <c r="K57" s="88">
        <f>SUM(K53:K56)</f>
        <v>1379.65</v>
      </c>
      <c r="L57" s="88">
        <f>SUM(L53:L56)</f>
        <v>1400.0</v>
      </c>
      <c r="M57" s="88">
        <f>SUM(M53:M56)</f>
        <v>4611.05</v>
      </c>
      <c r="N57" s="88">
        <f>SUM(B57:M57)</f>
        <v>23887.7</v>
      </c>
      <c r="O57" s="88">
        <f>SUM(K57:M57)</f>
        <v>7390.7</v>
      </c>
    </row>
    <row r="58" spans="1:15">
      <c r="A58" s="82" t="s">
        <v>69</v>
      </c>
      <c r="B58" s="86"/>
      <c r="C58" s="86"/>
      <c r="D58" s="86"/>
      <c r="E58" s="86"/>
      <c r="F58" s="86"/>
      <c r="G58" s="86"/>
      <c r="H58" s="86">
        <v>1250</v>
      </c>
      <c r="I58" s="86"/>
      <c r="J58" s="86">
        <v>250</v>
      </c>
      <c r="K58" s="86"/>
      <c r="L58" s="86"/>
      <c r="M58" s="86">
        <v>0</v>
      </c>
      <c r="N58" s="86">
        <f>SUM(B58:M58)</f>
        <v>1500.0</v>
      </c>
      <c r="O58" s="86">
        <f>SUM(K58:M58)</f>
        <v>0.0</v>
      </c>
    </row>
    <row r="59" spans="1:15">
      <c r="A59" s="83" t="s">
        <v>70</v>
      </c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</row>
    <row r="60" spans="1:15">
      <c r="A60" s="82" t="s">
        <v>71</v>
      </c>
      <c r="B60" s="86">
        <v>0</v>
      </c>
      <c r="C60" s="86">
        <v>0</v>
      </c>
      <c r="D60" s="86">
        <v>0</v>
      </c>
      <c r="E60" s="86">
        <v>0</v>
      </c>
      <c r="F60" s="86">
        <v>0</v>
      </c>
      <c r="G60" s="86"/>
      <c r="H60" s="86"/>
      <c r="I60" s="86"/>
      <c r="J60" s="86">
        <v>0</v>
      </c>
      <c r="K60" s="86">
        <v>0</v>
      </c>
      <c r="L60" s="86">
        <v>0</v>
      </c>
      <c r="M60" s="86">
        <v>0</v>
      </c>
      <c r="N60" s="86">
        <f>SUM(B60:M60)</f>
        <v>0.0</v>
      </c>
      <c r="O60" s="86">
        <f>SUM(K60:M60)</f>
        <v>0.0</v>
      </c>
    </row>
    <row r="61" spans="1:15">
      <c r="A61" s="82" t="s">
        <v>72</v>
      </c>
      <c r="B61" s="86">
        <v>0</v>
      </c>
      <c r="C61" s="86">
        <v>0</v>
      </c>
      <c r="D61" s="86"/>
      <c r="E61" s="86"/>
      <c r="F61" s="86"/>
      <c r="G61" s="86"/>
      <c r="H61" s="86"/>
      <c r="I61" s="86"/>
      <c r="J61" s="86">
        <v>0</v>
      </c>
      <c r="K61" s="86">
        <v>0</v>
      </c>
      <c r="L61" s="86">
        <v>0</v>
      </c>
      <c r="M61" s="86">
        <v>0</v>
      </c>
      <c r="N61" s="86">
        <f>SUM(B61:M61)</f>
        <v>0.0</v>
      </c>
      <c r="O61" s="86">
        <f>SUM(K61:M61)</f>
        <v>0.0</v>
      </c>
    </row>
    <row r="62" spans="1:15">
      <c r="A62" s="82" t="s">
        <v>73</v>
      </c>
      <c r="B62" s="86">
        <v>400</v>
      </c>
      <c r="C62" s="86">
        <v>195</v>
      </c>
      <c r="D62" s="86">
        <v>595.83000000000004</v>
      </c>
      <c r="E62" s="86">
        <v>120</v>
      </c>
      <c r="F62" s="86">
        <v>1591.76</v>
      </c>
      <c r="G62" s="86">
        <v>400</v>
      </c>
      <c r="H62" s="86">
        <v>584.13</v>
      </c>
      <c r="I62" s="86"/>
      <c r="J62" s="86">
        <v>0</v>
      </c>
      <c r="K62" s="86">
        <v>0</v>
      </c>
      <c r="L62" s="86">
        <v>584.13</v>
      </c>
      <c r="M62" s="86">
        <v>0</v>
      </c>
      <c r="N62" s="86">
        <f>SUM(B62:M62)</f>
        <v>4470.85</v>
      </c>
      <c r="O62" s="86">
        <f>SUM(K62:M62)</f>
        <v>584.13</v>
      </c>
    </row>
    <row r="63" spans="1:15">
      <c r="A63" s="82" t="s">
        <v>74</v>
      </c>
      <c r="B63" s="86">
        <v>0</v>
      </c>
      <c r="C63" s="86">
        <v>0</v>
      </c>
      <c r="D63" s="86">
        <v>0</v>
      </c>
      <c r="E63" s="86"/>
      <c r="F63" s="86"/>
      <c r="G63" s="86"/>
      <c r="H63" s="86"/>
      <c r="I63" s="86"/>
      <c r="J63" s="86">
        <v>0</v>
      </c>
      <c r="K63" s="86">
        <v>0</v>
      </c>
      <c r="L63" s="86">
        <v>0</v>
      </c>
      <c r="M63" s="86">
        <v>0</v>
      </c>
      <c r="N63" s="86">
        <f>SUM(B63:M63)</f>
        <v>0.0</v>
      </c>
      <c r="O63" s="86">
        <f>SUM(K63:M63)</f>
        <v>0.0</v>
      </c>
    </row>
    <row r="64" spans="1:15">
      <c r="A64" s="84" t="s">
        <v>75</v>
      </c>
      <c r="B64" s="88">
        <f>SUM(B60:B63)</f>
        <v>400.0</v>
      </c>
      <c r="C64" s="88">
        <f>SUM(C60:C63)</f>
        <v>195.0</v>
      </c>
      <c r="D64" s="88">
        <f>SUM(D60:D63)</f>
        <v>595.83</v>
      </c>
      <c r="E64" s="88">
        <f>SUM(E60:E63)</f>
        <v>120.0</v>
      </c>
      <c r="F64" s="88">
        <f>SUM(F60:F63)</f>
        <v>1591.76</v>
      </c>
      <c r="G64" s="88">
        <f>SUM(G60:G63)</f>
        <v>400.0</v>
      </c>
      <c r="H64" s="88">
        <f>SUM(H60:H63)</f>
        <v>584.13</v>
      </c>
      <c r="I64" s="88">
        <f>SUM(I60:I63)</f>
        <v>0.0</v>
      </c>
      <c r="J64" s="88">
        <f>SUM(J60:J63)</f>
        <v>0.0</v>
      </c>
      <c r="K64" s="88">
        <f>SUM(K60:K63)</f>
        <v>0.0</v>
      </c>
      <c r="L64" s="88">
        <f>SUM(L60:L63)</f>
        <v>584.13</v>
      </c>
      <c r="M64" s="88">
        <f>SUM(M60:M63)</f>
        <v>0.0</v>
      </c>
      <c r="N64" s="88">
        <f>SUM(B64:M64)</f>
        <v>4470.85</v>
      </c>
      <c r="O64" s="88">
        <f>SUM(K64:M64)</f>
        <v>584.13</v>
      </c>
    </row>
    <row r="65" spans="1:16">
      <c r="A65" s="82" t="s">
        <v>76</v>
      </c>
      <c r="B65" s="86">
        <v>2410</v>
      </c>
      <c r="C65" s="86">
        <v>2410</v>
      </c>
      <c r="D65" s="86">
        <v>2410</v>
      </c>
      <c r="E65" s="86">
        <v>2410</v>
      </c>
      <c r="F65" s="86">
        <v>2410</v>
      </c>
      <c r="G65" s="86">
        <v>2410</v>
      </c>
      <c r="H65" s="86">
        <v>2410</v>
      </c>
      <c r="I65" s="86">
        <v>2410</v>
      </c>
      <c r="J65" s="86">
        <v>2410</v>
      </c>
      <c r="K65" s="86">
        <v>2410</v>
      </c>
      <c r="L65" s="86">
        <v>2410</v>
      </c>
      <c r="M65" s="86">
        <v>2410</v>
      </c>
      <c r="N65" s="86">
        <f>SUM(B65:M65)</f>
        <v>28920.0</v>
      </c>
      <c r="O65" s="86">
        <f>SUM(K65:M65)</f>
        <v>7230.0</v>
      </c>
    </row>
    <row r="66" spans="1:16">
      <c r="A66" s="84" t="s">
        <v>77</v>
      </c>
      <c r="B66" s="88">
        <f>B52+B57+B58+B64+B65</f>
        <v>3962.0</v>
      </c>
      <c r="C66" s="88">
        <f>C52+C57+C58+C64+C65</f>
        <v>6260.01</v>
      </c>
      <c r="D66" s="88">
        <f>D52+D57+D58+D64+D65</f>
        <v>5404.83</v>
      </c>
      <c r="E66" s="88">
        <f>E52+E57+E58+E64+E65</f>
        <v>3064.0</v>
      </c>
      <c r="F66" s="88">
        <f>F52+F57+F58+F64+F65</f>
        <v>11155.62</v>
      </c>
      <c r="G66" s="88">
        <f>G52+G57+G58+G64+G65</f>
        <v>3662.0</v>
      </c>
      <c r="H66" s="88">
        <f>H52+H57+H58+H64+H65</f>
        <v>7580.39</v>
      </c>
      <c r="I66" s="88">
        <f>I52+I57+I58+I64+I65</f>
        <v>6773.61</v>
      </c>
      <c r="J66" s="88">
        <f>J52+J57+J58+J64+J65</f>
        <v>5115.0</v>
      </c>
      <c r="K66" s="88">
        <f>K52+K57+K58+K64+K65</f>
        <v>7426.04</v>
      </c>
      <c r="L66" s="88">
        <f>L52+L57+L58+L64+L65</f>
        <v>6404.99</v>
      </c>
      <c r="M66" s="88">
        <f>M52+M57+M58+M64+M65</f>
        <v>9448.17</v>
      </c>
      <c r="N66" s="88">
        <f>SUM(B66:M66)</f>
        <v>76256.66</v>
      </c>
      <c r="O66" s="88">
        <f>SUM(K66:M66)</f>
        <v>23279.2</v>
      </c>
    </row>
    <row r="67" spans="1:16">
      <c r="A67" s="84" t="s">
        <v>78</v>
      </c>
      <c r="B67" s="88">
        <f>B46+B66</f>
        <v>10347.29</v>
      </c>
      <c r="C67" s="88">
        <f>C46+C66</f>
        <v>13736.59</v>
      </c>
      <c r="D67" s="88">
        <f>D46+D66</f>
        <v>13910.18</v>
      </c>
      <c r="E67" s="88">
        <f>E46+E66</f>
        <v>10451.01</v>
      </c>
      <c r="F67" s="88">
        <f>F46+F66</f>
        <v>19149.17</v>
      </c>
      <c r="G67" s="88">
        <f>G46+G66</f>
        <v>11529.58</v>
      </c>
      <c r="H67" s="88">
        <f>H46+H66</f>
        <v>10898.93</v>
      </c>
      <c r="I67" s="88">
        <f>I46+I66</f>
        <v>14854.58</v>
      </c>
      <c r="J67" s="88">
        <f>J46+J66</f>
        <v>11952.81</v>
      </c>
      <c r="K67" s="88">
        <f>K46+K66</f>
        <v>11307.48</v>
      </c>
      <c r="L67" s="88">
        <f>L46+L66</f>
        <v>15479.1</v>
      </c>
      <c r="M67" s="88">
        <f>M46+M66</f>
        <v>14947.14</v>
      </c>
      <c r="N67" s="88">
        <f>SUM(B67:M67)</f>
        <v>158563.86</v>
      </c>
      <c r="O67" s="88">
        <f>SUM(K67:M67)</f>
        <v>41733.72</v>
      </c>
    </row>
    <row r="68" spans="1:16">
      <c r="A68" s="82" t="s">
        <v>79</v>
      </c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>
        <f>SUM(B68:M68)</f>
        <v>0.0</v>
      </c>
      <c r="O68" s="86">
        <f>SUM(K68:M68)</f>
        <v>0.0</v>
      </c>
    </row>
    <row r="69" spans="1:16">
      <c r="A69" s="82" t="s">
        <v>80</v>
      </c>
      <c r="B69" s="86">
        <v>0</v>
      </c>
      <c r="C69" s="86">
        <v>0</v>
      </c>
      <c r="D69" s="86">
        <v>0</v>
      </c>
      <c r="E69" s="86">
        <v>0</v>
      </c>
      <c r="F69" s="86">
        <v>0</v>
      </c>
      <c r="G69" s="86"/>
      <c r="H69" s="86"/>
      <c r="I69" s="86"/>
      <c r="J69" s="86">
        <v>0</v>
      </c>
      <c r="K69" s="86">
        <v>0</v>
      </c>
      <c r="L69" s="86">
        <v>0</v>
      </c>
      <c r="M69" s="86">
        <v>0</v>
      </c>
      <c r="N69" s="86">
        <f>SUM(B69:M69)</f>
        <v>0.0</v>
      </c>
      <c r="O69" s="86">
        <f>SUM(K69:M69)</f>
        <v>0.0</v>
      </c>
    </row>
    <row r="70" spans="1:16">
      <c r="A70" s="82"/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1:16">
      <c r="A71" s="82" t="s">
        <v>81</v>
      </c>
      <c r="B71" s="86">
        <v>0</v>
      </c>
      <c r="C71" s="86"/>
      <c r="D71" s="86">
        <v>0</v>
      </c>
      <c r="E71" s="86">
        <v>0</v>
      </c>
      <c r="F71" s="86">
        <v>0</v>
      </c>
      <c r="G71" s="86">
        <v>0</v>
      </c>
      <c r="H71" s="86">
        <v>0</v>
      </c>
      <c r="I71" s="86">
        <v>4775</v>
      </c>
      <c r="J71" s="86">
        <v>0</v>
      </c>
      <c r="K71" s="86">
        <v>0</v>
      </c>
      <c r="L71" s="86">
        <v>0</v>
      </c>
      <c r="M71" s="86">
        <v>0</v>
      </c>
      <c r="N71" s="86">
        <f>SUM(B71:M71)</f>
        <v>4775.0</v>
      </c>
      <c r="O71" s="86">
        <f>SUM(K71:M71)</f>
        <v>0.0</v>
      </c>
    </row>
    <row r="72" spans="1:16">
      <c r="A72" s="82" t="s">
        <v>82</v>
      </c>
      <c r="B72" s="86">
        <v>0</v>
      </c>
      <c r="C72" s="86">
        <v>0</v>
      </c>
      <c r="D72" s="86">
        <v>0</v>
      </c>
      <c r="E72" s="86">
        <v>0</v>
      </c>
      <c r="F72" s="86">
        <v>0</v>
      </c>
      <c r="G72" s="86">
        <v>0</v>
      </c>
      <c r="H72" s="86">
        <v>0</v>
      </c>
      <c r="I72" s="86">
        <v>0</v>
      </c>
      <c r="J72" s="86">
        <v>0</v>
      </c>
      <c r="K72" s="86">
        <v>0</v>
      </c>
      <c r="L72" s="86">
        <v>0</v>
      </c>
      <c r="M72" s="86">
        <v>0</v>
      </c>
      <c r="N72" s="86">
        <f>SUM(B72:M72)</f>
        <v>0.0</v>
      </c>
      <c r="O72" s="86">
        <f>SUM(K72:M72)</f>
        <v>0.0</v>
      </c>
    </row>
    <row r="73" spans="1:16">
      <c r="A73" s="82" t="s">
        <v>83</v>
      </c>
      <c r="B73" s="86">
        <v>0</v>
      </c>
      <c r="C73" s="86"/>
      <c r="D73" s="86">
        <v>0</v>
      </c>
      <c r="E73" s="86">
        <v>0</v>
      </c>
      <c r="F73" s="86">
        <v>0</v>
      </c>
      <c r="G73" s="86">
        <v>0</v>
      </c>
      <c r="H73" s="86">
        <v>0</v>
      </c>
      <c r="I73" s="86">
        <v>0</v>
      </c>
      <c r="J73" s="86">
        <v>0</v>
      </c>
      <c r="K73" s="86">
        <v>0</v>
      </c>
      <c r="L73" s="86">
        <v>0</v>
      </c>
      <c r="M73" s="86">
        <v>0</v>
      </c>
      <c r="N73" s="86">
        <f>SUM(B73:M73)</f>
        <v>0.0</v>
      </c>
      <c r="O73" s="86">
        <f>SUM(K73:M73)</f>
        <v>0.0</v>
      </c>
    </row>
    <row r="74" spans="1:16">
      <c r="A74" s="82" t="s">
        <v>84</v>
      </c>
      <c r="B74" s="86">
        <v>1025.20583333333</v>
      </c>
      <c r="C74" s="86">
        <v>1025.20583333333</v>
      </c>
      <c r="D74" s="86">
        <v>1025.20583333333</v>
      </c>
      <c r="E74" s="86">
        <v>1025.20583333333</v>
      </c>
      <c r="F74" s="86">
        <v>1025.20583333333</v>
      </c>
      <c r="G74" s="86">
        <v>1025.20583333333</v>
      </c>
      <c r="H74" s="86">
        <v>1025.20583333333</v>
      </c>
      <c r="I74" s="86">
        <v>1025.20583333333</v>
      </c>
      <c r="J74" s="86">
        <v>1025.20583333333</v>
      </c>
      <c r="K74" s="86">
        <v>1025.20583333333</v>
      </c>
      <c r="L74" s="86">
        <v>1025.20583333333</v>
      </c>
      <c r="M74" s="86">
        <v>1025.20583333333</v>
      </c>
      <c r="N74" s="86">
        <f>SUM(B74:M74)</f>
        <v>12302.47</v>
      </c>
      <c r="O74" s="86">
        <f>SUM(K74:M74)</f>
        <v>3075.61749999999</v>
      </c>
    </row>
    <row r="75" spans="1:16">
      <c r="A75" s="85" t="s">
        <v>85</v>
      </c>
      <c r="B75" s="89">
        <f>B32+B67+SUM(B68:B74)</f>
        <v>12147.4758333333</v>
      </c>
      <c r="C75" s="89">
        <f>C32+C67+SUM(C68:C74)</f>
        <v>15010.7958333333</v>
      </c>
      <c r="D75" s="89">
        <f>D32+D67+SUM(D68:D74)</f>
        <v>14935.3858333333</v>
      </c>
      <c r="E75" s="89">
        <f>E32+E67+SUM(E68:E74)</f>
        <v>11635.2158333333</v>
      </c>
      <c r="F75" s="89">
        <f>F32+F67+SUM(F68:F74)</f>
        <v>20333.3758333333</v>
      </c>
      <c r="G75" s="89">
        <f>G32+G67+SUM(G68:G74)</f>
        <v>13742.7858333333</v>
      </c>
      <c r="H75" s="89">
        <f>H32+H67+SUM(H68:H74)</f>
        <v>12119.1358333333</v>
      </c>
      <c r="I75" s="89">
        <f>I32+I67+SUM(I68:I74)</f>
        <v>21047.7858333333</v>
      </c>
      <c r="J75" s="89">
        <f>J32+J67+SUM(J68:J74)</f>
        <v>13536.0158333333</v>
      </c>
      <c r="K75" s="89">
        <f>K32+K67+SUM(K68:K74)</f>
        <v>12527.6858333333</v>
      </c>
      <c r="L75" s="89">
        <f>L32+L67+SUM(L68:L74)</f>
        <v>16504.3058333333</v>
      </c>
      <c r="M75" s="89">
        <f>M32+M67+SUM(M68:M74)</f>
        <v>16566.3458333333</v>
      </c>
      <c r="N75" s="89">
        <f>SUM(B75:M75)</f>
        <v>180106.31</v>
      </c>
      <c r="O75" s="89">
        <f>SUM(K75:M75)</f>
        <v>45598.3375</v>
      </c>
      <c r="P75" s="54"/>
    </row>
    <row r="76" spans="1:16">
      <c r="A76" s="85" t="s">
        <v>86</v>
      </c>
      <c r="B76" s="89">
        <f>B30-B75</f>
        <v>29076.1141666667</v>
      </c>
      <c r="C76" s="89">
        <f>C30-C75</f>
        <v>27738.7541666667</v>
      </c>
      <c r="D76" s="89">
        <f>D30-D75</f>
        <v>24427.0841666667</v>
      </c>
      <c r="E76" s="89">
        <f>E30-E75</f>
        <v>27399.4741666667</v>
      </c>
      <c r="F76" s="89">
        <f>F30-F75</f>
        <v>15573.9341666667</v>
      </c>
      <c r="G76" s="89">
        <f>G30-G75</f>
        <v>22440.5141666667</v>
      </c>
      <c r="H76" s="89">
        <f>H30-H75</f>
        <v>20801.4241666667</v>
      </c>
      <c r="I76" s="89">
        <f>I30-I75</f>
        <v>17595.9441666667</v>
      </c>
      <c r="J76" s="89">
        <f>J30-J75</f>
        <v>23335.0641666667</v>
      </c>
      <c r="K76" s="89">
        <f>K30-K75</f>
        <v>29115.0841666667</v>
      </c>
      <c r="L76" s="89">
        <f>L30-L75</f>
        <v>20052.1941666667</v>
      </c>
      <c r="M76" s="89">
        <f>M30-M75</f>
        <v>19910.4641666667</v>
      </c>
      <c r="N76" s="89">
        <f>SUM(B76:M76)</f>
        <v>277466.05</v>
      </c>
      <c r="O76" s="89">
        <f>SUM(K76:M76)</f>
        <v>69077.7425</v>
      </c>
    </row>
    <row r="77" spans="1:16">
      <c r="A77" s="85" t="s">
        <v>87</v>
      </c>
      <c r="B77" s="89">
        <f>B76</f>
        <v>29076.1141666667</v>
      </c>
      <c r="C77" s="89">
        <f>C76</f>
        <v>27738.7541666667</v>
      </c>
      <c r="D77" s="89">
        <f>D76</f>
        <v>24427.0841666667</v>
      </c>
      <c r="E77" s="89">
        <f>E76</f>
        <v>27399.4741666667</v>
      </c>
      <c r="F77" s="89">
        <f>F76</f>
        <v>15573.9341666667</v>
      </c>
      <c r="G77" s="89">
        <f>G76</f>
        <v>22440.5141666667</v>
      </c>
      <c r="H77" s="89">
        <f>H76</f>
        <v>20801.4241666667</v>
      </c>
      <c r="I77" s="89">
        <f>I76</f>
        <v>17595.9441666667</v>
      </c>
      <c r="J77" s="89">
        <f>J76</f>
        <v>23335.0641666667</v>
      </c>
      <c r="K77" s="89">
        <f>K76</f>
        <v>29115.0841666667</v>
      </c>
      <c r="L77" s="89">
        <f>L76</f>
        <v>20052.1941666667</v>
      </c>
      <c r="M77" s="89">
        <f>M76</f>
        <v>19910.4641666667</v>
      </c>
      <c r="N77" s="89">
        <f>SUM(B77:M77)</f>
        <v>277466.05</v>
      </c>
      <c r="O77" s="89">
        <f>SUM(K77:M77)</f>
        <v>69077.7425</v>
      </c>
    </row>
    <row r="78" spans="1:16" s="53" customFormat="1">
      <c r="A78" s="5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</row>
    <row r="79" spans="1:16">
      <c r="A79" s="46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8"/>
      <c r="O79" s="48"/>
    </row>
    <row r="80" spans="1:16">
      <c r="J80" s="49"/>
      <c r="K80" s="49"/>
      <c r="L80" s="49"/>
      <c r="M80" s="49"/>
      <c r="N80" s="48"/>
      <c r="O80" s="48"/>
    </row>
    <row r="81" spans="8:11">
      <c r="K81" s="41"/>
    </row>
    <row r="83" spans="8:11">
      <c r="H83" s="47"/>
    </row>
    <row r="84" spans="8:11">
      <c r="H84" s="47"/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49"/>
  <sheetViews>
    <sheetView workbookViewId="0" zoomScaleNormal="100">
      <pane topLeftCell="D4" activePane="bottomRight" state="frozen" xSplit="3" ySplit="3"/>
      <selection pane="bottomRight" activeCell="D4" sqref="D4"/>
    </sheetView>
  </sheetViews>
  <sheetFormatPr defaultColWidth="9.1015625" defaultRowHeight="14.4"/>
  <cols>
    <col min="1" max="1" width="40" customWidth="1"/>
    <col min="2" max="2" width="9" customWidth="1"/>
    <col min="3" max="3" width="8" customWidth="1"/>
    <col min="4" max="27" width="10.5" customWidth="1"/>
    <col min="28" max="28" width="14" customWidth="1"/>
  </cols>
  <sheetData>
    <row r="1" ht="18.3">
      <c r="A1" s="90" t="inlineStr">
        <is>
          <t>Rent Roll Report</t>
        </is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</row>
    <row r="2">
      <c r="A2" s="92" t="inlineStr">
        <is>
          <t>Belton Garden Apartments</t>
        </is>
      </c>
      <c r="B2" s="93" t="inlineStr">
        <is>
          <t>Unit Mix</t>
        </is>
      </c>
      <c r="C2" s="93" t="inlineStr">
        <is>
          <t>SF</t>
        </is>
      </c>
      <c r="D2" s="93" t="inlineStr">
        <is>
          <t>May 25</t>
        </is>
      </c>
      <c r="E2" s="93"/>
      <c r="F2" s="93" t="inlineStr">
        <is>
          <t>Jun 25</t>
        </is>
      </c>
      <c r="G2" s="93"/>
      <c r="H2" s="93" t="inlineStr">
        <is>
          <t>Jul 25</t>
        </is>
      </c>
      <c r="I2" s="93"/>
      <c r="J2" s="93" t="inlineStr">
        <is>
          <t>Aug 25</t>
        </is>
      </c>
      <c r="K2" s="93"/>
      <c r="L2" s="93" t="inlineStr">
        <is>
          <t>Sep 25</t>
        </is>
      </c>
      <c r="M2" s="93"/>
      <c r="N2" s="93" t="inlineStr">
        <is>
          <t>Oct 25</t>
        </is>
      </c>
      <c r="O2" s="93"/>
      <c r="P2" s="93" t="inlineStr">
        <is>
          <t>Nov 25</t>
        </is>
      </c>
      <c r="Q2" s="93"/>
      <c r="R2" s="93" t="inlineStr">
        <is>
          <t>Dec 25</t>
        </is>
      </c>
      <c r="S2" s="93"/>
      <c r="T2" s="93" t="inlineStr">
        <is>
          <t>Jan 26</t>
        </is>
      </c>
      <c r="U2" s="93"/>
      <c r="V2" s="93" t="inlineStr">
        <is>
          <t>Feb 26</t>
        </is>
      </c>
      <c r="W2" s="93"/>
      <c r="X2" s="93" t="inlineStr">
        <is>
          <t>Mar 26</t>
        </is>
      </c>
      <c r="Y2" s="93"/>
      <c r="Z2" s="93" t="inlineStr">
        <is>
          <t>Apr 26</t>
        </is>
      </c>
      <c r="AA2" s="93"/>
      <c r="AB2" s="93" t="inlineStr">
        <is>
          <t/>
        </is>
      </c>
    </row>
    <row r="3" ht="28.8">
      <c r="A3" s="92" t="inlineStr">
        <is>
          <t>Unit</t>
        </is>
      </c>
      <c r="B3" s="93"/>
      <c r="C3" s="93"/>
      <c r="D3" s="93" t="s">
        <v>103</v>
      </c>
      <c r="E3" s="93" t="s">
        <v>104</v>
      </c>
      <c r="F3" s="93" t="s">
        <v>103</v>
      </c>
      <c r="G3" s="93" t="s">
        <v>104</v>
      </c>
      <c r="H3" s="93" t="s">
        <v>103</v>
      </c>
      <c r="I3" s="93" t="s">
        <v>104</v>
      </c>
      <c r="J3" s="93" t="s">
        <v>103</v>
      </c>
      <c r="K3" s="93" t="s">
        <v>104</v>
      </c>
      <c r="L3" s="93" t="s">
        <v>103</v>
      </c>
      <c r="M3" s="93" t="s">
        <v>104</v>
      </c>
      <c r="N3" s="93" t="s">
        <v>103</v>
      </c>
      <c r="O3" s="93" t="s">
        <v>104</v>
      </c>
      <c r="P3" s="93" t="s">
        <v>103</v>
      </c>
      <c r="Q3" s="93" t="s">
        <v>104</v>
      </c>
      <c r="R3" s="93" t="s">
        <v>103</v>
      </c>
      <c r="S3" s="93" t="s">
        <v>104</v>
      </c>
      <c r="T3" s="93" t="s">
        <v>103</v>
      </c>
      <c r="U3" s="93" t="s">
        <v>104</v>
      </c>
      <c r="V3" s="93" t="s">
        <v>103</v>
      </c>
      <c r="W3" s="93" t="s">
        <v>104</v>
      </c>
      <c r="X3" s="93" t="s">
        <v>103</v>
      </c>
      <c r="Y3" s="93" t="s">
        <v>104</v>
      </c>
      <c r="Z3" s="93" t="s">
        <v>103</v>
      </c>
      <c r="AA3" s="93" t="s">
        <v>104</v>
      </c>
      <c r="AB3" s="92" t="inlineStr">
        <is>
          <t>Notes</t>
        </is>
      </c>
    </row>
    <row r="4">
      <c r="A4" s="94" t="s">
        <v>105</v>
      </c>
      <c r="B4" s="96" t="s">
        <v>179</v>
      </c>
      <c r="C4" s="97">
        <v>546</v>
      </c>
      <c r="D4" s="98">
        <v>675</v>
      </c>
      <c r="E4" s="98">
        <v>675</v>
      </c>
      <c r="F4" s="98">
        <v>675</v>
      </c>
      <c r="G4" s="98">
        <v>675</v>
      </c>
      <c r="H4" s="98">
        <v>725</v>
      </c>
      <c r="I4" s="98">
        <v>675</v>
      </c>
      <c r="J4" s="98">
        <v>725</v>
      </c>
      <c r="K4" s="98">
        <v>725</v>
      </c>
      <c r="L4" s="98">
        <v>725</v>
      </c>
      <c r="M4" s="98">
        <v>725</v>
      </c>
      <c r="N4" s="98">
        <v>725</v>
      </c>
      <c r="O4" s="98">
        <v>725</v>
      </c>
      <c r="P4" s="98">
        <v>725</v>
      </c>
      <c r="Q4" s="98">
        <v>725</v>
      </c>
      <c r="R4" s="98">
        <v>725</v>
      </c>
      <c r="S4" s="98">
        <v>725</v>
      </c>
      <c r="T4" s="98">
        <f>[1]Belton!D3</f>
        <v>725</v>
      </c>
      <c r="U4" s="98">
        <f>[1]Belton!E3</f>
        <v>725</v>
      </c>
      <c r="V4" s="98">
        <f>[1]Belton!D48</f>
        <v>725</v>
      </c>
      <c r="W4" s="98">
        <f>[1]Belton!E48</f>
        <v>725</v>
      </c>
      <c r="X4" s="98">
        <f>[1]Belton!D93</f>
        <v>725</v>
      </c>
      <c r="Y4" s="98">
        <f>[1]Belton!E93</f>
        <v>725</v>
      </c>
      <c r="Z4" s="98">
        <f>[1]Belton!D138</f>
        <v>725</v>
      </c>
      <c r="AA4" s="98">
        <f>[1]Belton!E138</f>
        <v>725</v>
      </c>
      <c r="AB4" s="110"/>
    </row>
    <row r="5">
      <c r="A5" s="94" t="s">
        <v>106</v>
      </c>
      <c r="B5" s="96" t="s">
        <v>179</v>
      </c>
      <c r="C5" s="97">
        <v>546</v>
      </c>
      <c r="D5" s="98">
        <v>875</v>
      </c>
      <c r="E5" s="98">
        <v>875</v>
      </c>
      <c r="F5" s="98">
        <v>875</v>
      </c>
      <c r="G5" s="98">
        <v>875</v>
      </c>
      <c r="H5" s="98">
        <v>925</v>
      </c>
      <c r="I5" s="98">
        <v>875</v>
      </c>
      <c r="J5" s="98">
        <v>925</v>
      </c>
      <c r="K5" s="98">
        <v>925</v>
      </c>
      <c r="L5" s="98">
        <v>925</v>
      </c>
      <c r="M5" s="98">
        <v>925</v>
      </c>
      <c r="N5" s="98">
        <v>925</v>
      </c>
      <c r="O5" s="98">
        <v>925</v>
      </c>
      <c r="P5" s="98">
        <v>925</v>
      </c>
      <c r="Q5" s="98">
        <v>925</v>
      </c>
      <c r="R5" s="98">
        <v>925</v>
      </c>
      <c r="S5" s="98">
        <v>925</v>
      </c>
      <c r="T5" s="98">
        <f>[1]Belton!D4</f>
        <v>925</v>
      </c>
      <c r="U5" s="98">
        <f>[1]Belton!E4</f>
        <v>925</v>
      </c>
      <c r="V5" s="98">
        <f>[1]Belton!D49</f>
        <v>925</v>
      </c>
      <c r="W5" s="98">
        <f>[1]Belton!E49</f>
        <v>925</v>
      </c>
      <c r="X5" s="98">
        <f>[1]Belton!D94</f>
        <v>925</v>
      </c>
      <c r="Y5" s="98">
        <f>[1]Belton!E94</f>
        <v>925</v>
      </c>
      <c r="Z5" s="98">
        <f>[1]Belton!D139</f>
        <v>925</v>
      </c>
      <c r="AA5" s="98">
        <f>[1]Belton!E139</f>
        <v>925</v>
      </c>
      <c r="AB5" s="110"/>
    </row>
    <row r="6">
      <c r="A6" s="94" t="s">
        <v>107</v>
      </c>
      <c r="B6" s="96" t="s">
        <v>179</v>
      </c>
      <c r="C6" s="97">
        <v>546</v>
      </c>
      <c r="D6" s="98">
        <v>825</v>
      </c>
      <c r="E6" s="98">
        <v>875</v>
      </c>
      <c r="F6" s="98">
        <v>875</v>
      </c>
      <c r="G6" s="98">
        <v>875</v>
      </c>
      <c r="H6" s="98">
        <v>875</v>
      </c>
      <c r="I6" s="98">
        <v>875</v>
      </c>
      <c r="J6" s="98">
        <v>875</v>
      </c>
      <c r="K6" s="98">
        <v>875</v>
      </c>
      <c r="L6" s="98">
        <v>875</v>
      </c>
      <c r="M6" s="98">
        <v>875</v>
      </c>
      <c r="N6" s="98">
        <v>875</v>
      </c>
      <c r="O6" s="98">
        <v>875</v>
      </c>
      <c r="P6" s="98">
        <v>875</v>
      </c>
      <c r="Q6" s="98">
        <v>875</v>
      </c>
      <c r="R6" s="98">
        <v>875</v>
      </c>
      <c r="S6" s="98">
        <v>875</v>
      </c>
      <c r="T6" s="98">
        <f>[1]Belton!D5</f>
        <v>875</v>
      </c>
      <c r="U6" s="98">
        <f>[1]Belton!E5</f>
        <v>875</v>
      </c>
      <c r="V6" s="98">
        <f>[1]Belton!D50</f>
        <v>875</v>
      </c>
      <c r="W6" s="98">
        <f>[1]Belton!E50</f>
        <v>875</v>
      </c>
      <c r="X6" s="98">
        <f>[1]Belton!D95</f>
        <v>875</v>
      </c>
      <c r="Y6" s="98">
        <f>[1]Belton!E95</f>
        <v>875</v>
      </c>
      <c r="Z6" s="98">
        <f>[1]Belton!D140</f>
        <v>925</v>
      </c>
      <c r="AA6" s="98">
        <f>[1]Belton!E140</f>
        <v>875</v>
      </c>
      <c r="AB6" s="110"/>
    </row>
    <row r="7">
      <c r="A7" s="94" t="s">
        <v>108</v>
      </c>
      <c r="B7" s="96" t="s">
        <v>179</v>
      </c>
      <c r="C7" s="97">
        <v>546</v>
      </c>
      <c r="D7" s="98">
        <v>850</v>
      </c>
      <c r="E7" s="98">
        <v>850</v>
      </c>
      <c r="F7" s="98">
        <v>900</v>
      </c>
      <c r="G7" s="98">
        <v>900</v>
      </c>
      <c r="H7" s="98">
        <v>900</v>
      </c>
      <c r="I7" s="98">
        <v>900</v>
      </c>
      <c r="J7" s="98">
        <v>900</v>
      </c>
      <c r="K7" s="98">
        <v>834</v>
      </c>
      <c r="L7" s="98">
        <v>900</v>
      </c>
      <c r="M7" s="98">
        <v>1101</v>
      </c>
      <c r="N7" s="98">
        <v>900</v>
      </c>
      <c r="O7" s="98">
        <v>550</v>
      </c>
      <c r="P7" s="98">
        <v>900</v>
      </c>
      <c r="Q7" s="98">
        <v>600</v>
      </c>
      <c r="R7" s="98">
        <v>900</v>
      </c>
      <c r="S7" s="98">
        <v>1700</v>
      </c>
      <c r="T7" s="98">
        <f>[1]Belton!D6</f>
        <v>900</v>
      </c>
      <c r="U7" s="98">
        <f>[1]Belton!E6</f>
        <v>615</v>
      </c>
      <c r="V7" s="98">
        <f>[1]Belton!D51</f>
        <v>900</v>
      </c>
      <c r="W7" s="98">
        <f>[1]Belton!E51</f>
        <v>0</v>
      </c>
      <c r="X7" s="98">
        <f>[1]Belton!D96</f>
        <v>900</v>
      </c>
      <c r="Y7" s="98">
        <f>[1]Belton!E96</f>
        <v>200</v>
      </c>
      <c r="Z7" s="98">
        <f>[1]Belton!D141</f>
        <v>900</v>
      </c>
      <c r="AA7" s="98">
        <f>[1]Belton!E141</f>
        <v>900</v>
      </c>
      <c r="AB7" s="110"/>
    </row>
    <row r="8">
      <c r="A8" s="94" t="s">
        <v>109</v>
      </c>
      <c r="B8" s="96" t="s">
        <v>179</v>
      </c>
      <c r="C8" s="97">
        <v>546</v>
      </c>
      <c r="D8" s="98">
        <v>845</v>
      </c>
      <c r="E8" s="98">
        <v>895</v>
      </c>
      <c r="F8" s="98">
        <v>895</v>
      </c>
      <c r="G8" s="98">
        <v>895</v>
      </c>
      <c r="H8" s="98">
        <v>895</v>
      </c>
      <c r="I8" s="98">
        <v>895</v>
      </c>
      <c r="J8" s="98">
        <v>895</v>
      </c>
      <c r="K8" s="98">
        <v>895</v>
      </c>
      <c r="L8" s="98">
        <v>895</v>
      </c>
      <c r="M8" s="98">
        <v>895</v>
      </c>
      <c r="N8" s="98">
        <v>895</v>
      </c>
      <c r="O8" s="98">
        <v>895</v>
      </c>
      <c r="P8" s="98">
        <v>895</v>
      </c>
      <c r="Q8" s="98">
        <v>895</v>
      </c>
      <c r="R8" s="98">
        <v>895</v>
      </c>
      <c r="S8" s="98">
        <v>895</v>
      </c>
      <c r="T8" s="98">
        <f>[1]Belton!D7</f>
        <v>895</v>
      </c>
      <c r="U8" s="98">
        <f>[1]Belton!E7</f>
        <v>895</v>
      </c>
      <c r="V8" s="98">
        <f>[1]Belton!D52</f>
        <v>895</v>
      </c>
      <c r="W8" s="98">
        <f>[1]Belton!E52</f>
        <v>895</v>
      </c>
      <c r="X8" s="98">
        <f>[1]Belton!D97</f>
        <v>945</v>
      </c>
      <c r="Y8" s="98">
        <f>[1]Belton!E97</f>
        <v>895</v>
      </c>
      <c r="Z8" s="98">
        <f>[1]Belton!D142</f>
        <v>945</v>
      </c>
      <c r="AA8" s="98">
        <f>[1]Belton!E142</f>
        <v>945</v>
      </c>
      <c r="AB8" s="110"/>
    </row>
    <row r="9">
      <c r="A9" s="94" t="s">
        <v>110</v>
      </c>
      <c r="B9" s="96" t="s">
        <v>179</v>
      </c>
      <c r="C9" s="97">
        <v>546</v>
      </c>
      <c r="D9" s="98">
        <v>850</v>
      </c>
      <c r="E9" s="98">
        <v>850</v>
      </c>
      <c r="F9" s="98">
        <v>850</v>
      </c>
      <c r="G9" s="98">
        <v>850</v>
      </c>
      <c r="H9" s="98">
        <v>850</v>
      </c>
      <c r="I9" s="98">
        <v>0</v>
      </c>
      <c r="J9" s="98">
        <v>850</v>
      </c>
      <c r="K9" s="98">
        <v>200</v>
      </c>
      <c r="L9" s="98">
        <v>800</v>
      </c>
      <c r="M9" s="98">
        <v>600</v>
      </c>
      <c r="N9" s="98">
        <v>800</v>
      </c>
      <c r="O9" s="98">
        <v>800</v>
      </c>
      <c r="P9" s="98">
        <v>800</v>
      </c>
      <c r="Q9" s="98">
        <v>800</v>
      </c>
      <c r="R9" s="98">
        <v>800</v>
      </c>
      <c r="S9" s="98">
        <v>800</v>
      </c>
      <c r="T9" s="98">
        <f>[1]Belton!D8</f>
        <v>800</v>
      </c>
      <c r="U9" s="98">
        <f>[1]Belton!E8</f>
        <v>800</v>
      </c>
      <c r="V9" s="98">
        <f>[1]Belton!D53</f>
        <v>800</v>
      </c>
      <c r="W9" s="98">
        <f>[1]Belton!E53</f>
        <v>800</v>
      </c>
      <c r="X9" s="98">
        <f>[1]Belton!D98</f>
        <v>800</v>
      </c>
      <c r="Y9" s="98">
        <f>[1]Belton!E98</f>
        <v>800</v>
      </c>
      <c r="Z9" s="98">
        <f>[1]Belton!D143</f>
        <v>800</v>
      </c>
      <c r="AA9" s="98">
        <f>[1]Belton!E143</f>
        <v>800</v>
      </c>
      <c r="AB9" s="110"/>
    </row>
    <row r="10">
      <c r="A10" s="94" t="s">
        <v>111</v>
      </c>
      <c r="B10" s="96" t="s">
        <v>179</v>
      </c>
      <c r="C10" s="97">
        <v>546</v>
      </c>
      <c r="D10" s="98">
        <v>800</v>
      </c>
      <c r="E10" s="98">
        <v>850</v>
      </c>
      <c r="F10" s="98">
        <v>850</v>
      </c>
      <c r="G10" s="98">
        <v>850</v>
      </c>
      <c r="H10" s="98">
        <v>850</v>
      </c>
      <c r="I10" s="98">
        <v>0</v>
      </c>
      <c r="J10" s="98">
        <v>850</v>
      </c>
      <c r="K10" s="98">
        <v>0</v>
      </c>
      <c r="L10" s="98">
        <v>800</v>
      </c>
      <c r="M10" s="98">
        <v>0</v>
      </c>
      <c r="N10" s="98">
        <v>845</v>
      </c>
      <c r="O10" s="98">
        <v>845</v>
      </c>
      <c r="P10" s="98">
        <v>845</v>
      </c>
      <c r="Q10" s="98">
        <v>845</v>
      </c>
      <c r="R10" s="98">
        <v>845</v>
      </c>
      <c r="S10" s="98">
        <v>0</v>
      </c>
      <c r="T10" s="98">
        <f>[1]Belton!D9</f>
        <v>795</v>
      </c>
      <c r="U10" s="98">
        <f>[1]Belton!E9</f>
        <v>397.5</v>
      </c>
      <c r="V10" s="98">
        <f>[1]Belton!D54</f>
        <v>795</v>
      </c>
      <c r="W10" s="98">
        <f>[1]Belton!E54</f>
        <v>538.54999999999995</v>
      </c>
      <c r="X10" s="98">
        <f>[1]Belton!D99</f>
        <v>795</v>
      </c>
      <c r="Y10" s="98">
        <f>[1]Belton!E99</f>
        <v>795</v>
      </c>
      <c r="Z10" s="98">
        <f>[1]Belton!D144</f>
        <v>795</v>
      </c>
      <c r="AA10" s="98">
        <f>[1]Belton!E144</f>
        <v>795</v>
      </c>
      <c r="AB10" s="110"/>
    </row>
    <row r="11">
      <c r="A11" s="94" t="s">
        <v>112</v>
      </c>
      <c r="B11" s="96" t="s">
        <v>179</v>
      </c>
      <c r="C11" s="97">
        <v>546</v>
      </c>
      <c r="D11" s="98">
        <v>825</v>
      </c>
      <c r="E11" s="98">
        <v>1175</v>
      </c>
      <c r="F11" s="98">
        <v>825</v>
      </c>
      <c r="G11" s="98">
        <v>0</v>
      </c>
      <c r="H11" s="98">
        <v>825</v>
      </c>
      <c r="I11" s="98">
        <v>0</v>
      </c>
      <c r="J11" s="98">
        <v>825</v>
      </c>
      <c r="K11" s="98">
        <v>0</v>
      </c>
      <c r="L11" s="98">
        <v>825</v>
      </c>
      <c r="M11" s="98">
        <v>0</v>
      </c>
      <c r="N11" s="98">
        <v>845</v>
      </c>
      <c r="O11" s="98">
        <v>0</v>
      </c>
      <c r="P11" s="98">
        <v>845</v>
      </c>
      <c r="Q11" s="98">
        <v>327.10000000000002</v>
      </c>
      <c r="R11" s="98">
        <v>845</v>
      </c>
      <c r="S11" s="98">
        <v>845</v>
      </c>
      <c r="T11" s="98">
        <f>[1]Belton!D10</f>
        <v>845</v>
      </c>
      <c r="U11" s="98">
        <f>[1]Belton!E10</f>
        <v>845</v>
      </c>
      <c r="V11" s="98">
        <f>[1]Belton!D55</f>
        <v>845</v>
      </c>
      <c r="W11" s="98">
        <f>[1]Belton!E55</f>
        <v>845</v>
      </c>
      <c r="X11" s="98">
        <f>[1]Belton!D100</f>
        <v>845</v>
      </c>
      <c r="Y11" s="98">
        <f>[1]Belton!E100</f>
        <v>845</v>
      </c>
      <c r="Z11" s="98">
        <f>[1]Belton!D145</f>
        <v>845</v>
      </c>
      <c r="AA11" s="98">
        <f>[1]Belton!E145</f>
        <v>845</v>
      </c>
      <c r="AB11" s="110"/>
    </row>
    <row r="12">
      <c r="A12" s="94" t="s">
        <v>113</v>
      </c>
      <c r="B12" s="96" t="s">
        <v>180</v>
      </c>
      <c r="C12" s="97">
        <v>1000</v>
      </c>
      <c r="D12" s="98">
        <v>1200</v>
      </c>
      <c r="E12" s="98">
        <v>1200</v>
      </c>
      <c r="F12" s="98">
        <v>1200</v>
      </c>
      <c r="G12" s="98">
        <v>1200</v>
      </c>
      <c r="H12" s="98">
        <v>1200</v>
      </c>
      <c r="I12" s="98">
        <v>1200</v>
      </c>
      <c r="J12" s="98">
        <v>1200</v>
      </c>
      <c r="K12" s="98">
        <v>1200</v>
      </c>
      <c r="L12" s="98">
        <v>1200</v>
      </c>
      <c r="M12" s="98">
        <v>1200</v>
      </c>
      <c r="N12" s="98">
        <v>1200</v>
      </c>
      <c r="O12" s="98">
        <v>1200</v>
      </c>
      <c r="P12" s="98">
        <v>1200</v>
      </c>
      <c r="Q12" s="98">
        <v>1200</v>
      </c>
      <c r="R12" s="98">
        <v>1200</v>
      </c>
      <c r="S12" s="98">
        <v>1200</v>
      </c>
      <c r="T12" s="98">
        <f>[1]Belton!D11</f>
        <v>1200</v>
      </c>
      <c r="U12" s="98">
        <f>[1]Belton!E11</f>
        <v>1200</v>
      </c>
      <c r="V12" s="98">
        <f>[1]Belton!D56</f>
        <v>1200</v>
      </c>
      <c r="W12" s="98">
        <f>[1]Belton!E56</f>
        <v>1200</v>
      </c>
      <c r="X12" s="98">
        <f>[1]Belton!D101</f>
        <v>1200</v>
      </c>
      <c r="Y12" s="98">
        <f>[1]Belton!E101</f>
        <v>1200</v>
      </c>
      <c r="Z12" s="98">
        <f>[1]Belton!D146</f>
        <v>1250</v>
      </c>
      <c r="AA12" s="98">
        <f>[1]Belton!E146</f>
        <v>1200</v>
      </c>
      <c r="AB12" s="110"/>
    </row>
    <row r="13">
      <c r="A13" s="94" t="s">
        <v>114</v>
      </c>
      <c r="B13" s="96" t="s">
        <v>181</v>
      </c>
      <c r="C13" s="97" t="s">
        <v>185</v>
      </c>
      <c r="D13" s="98">
        <v>1095</v>
      </c>
      <c r="E13" s="98">
        <v>1095</v>
      </c>
      <c r="F13" s="98">
        <v>1150</v>
      </c>
      <c r="G13" s="98">
        <v>1150</v>
      </c>
      <c r="H13" s="98">
        <v>1150</v>
      </c>
      <c r="I13" s="98">
        <v>1150</v>
      </c>
      <c r="J13" s="98">
        <v>1150</v>
      </c>
      <c r="K13" s="98">
        <v>1150</v>
      </c>
      <c r="L13" s="98">
        <v>1150</v>
      </c>
      <c r="M13" s="98">
        <v>1150</v>
      </c>
      <c r="N13" s="98">
        <v>1150</v>
      </c>
      <c r="O13" s="98">
        <v>1150</v>
      </c>
      <c r="P13" s="98">
        <v>1150</v>
      </c>
      <c r="Q13" s="98">
        <v>1150</v>
      </c>
      <c r="R13" s="98">
        <v>1150</v>
      </c>
      <c r="S13" s="98">
        <v>1150</v>
      </c>
      <c r="T13" s="98">
        <f>[1]Belton!D12</f>
        <v>1150</v>
      </c>
      <c r="U13" s="98">
        <f>[1]Belton!E12</f>
        <v>1150</v>
      </c>
      <c r="V13" s="98">
        <f>[1]Belton!D57</f>
        <v>1150</v>
      </c>
      <c r="W13" s="98">
        <f>[1]Belton!E57</f>
        <v>1150</v>
      </c>
      <c r="X13" s="98">
        <f>[1]Belton!D102</f>
        <v>1150</v>
      </c>
      <c r="Y13" s="98">
        <f>[1]Belton!E102</f>
        <v>1150</v>
      </c>
      <c r="Z13" s="98">
        <f>[1]Belton!D147</f>
        <v>1150</v>
      </c>
      <c r="AA13" s="98">
        <f>[1]Belton!E147</f>
        <v>1150</v>
      </c>
      <c r="AB13" s="110"/>
    </row>
    <row r="14">
      <c r="A14" s="94" t="s">
        <v>128</v>
      </c>
      <c r="B14" s="96" t="s">
        <v>182</v>
      </c>
      <c r="C14" s="97">
        <v>650</v>
      </c>
      <c r="D14" s="98">
        <v>895</v>
      </c>
      <c r="E14" s="98">
        <v>895</v>
      </c>
      <c r="F14" s="98">
        <v>895</v>
      </c>
      <c r="G14" s="98">
        <v>895</v>
      </c>
      <c r="H14" s="98">
        <v>895</v>
      </c>
      <c r="I14" s="98">
        <v>895</v>
      </c>
      <c r="J14" s="98">
        <v>895</v>
      </c>
      <c r="K14" s="98">
        <v>895</v>
      </c>
      <c r="L14" s="98">
        <v>895</v>
      </c>
      <c r="M14" s="98">
        <v>895</v>
      </c>
      <c r="N14" s="98">
        <v>895</v>
      </c>
      <c r="O14" s="98">
        <v>895</v>
      </c>
      <c r="P14" s="98">
        <v>895</v>
      </c>
      <c r="Q14" s="98">
        <v>895</v>
      </c>
      <c r="R14" s="98">
        <v>895</v>
      </c>
      <c r="S14" s="98">
        <v>895</v>
      </c>
      <c r="T14" s="98">
        <f>[1]Belton!D23</f>
        <v>895</v>
      </c>
      <c r="U14" s="98">
        <f>[1]Belton!E23</f>
        <v>895</v>
      </c>
      <c r="V14" s="98">
        <f>[1]Belton!D68</f>
        <v>895</v>
      </c>
      <c r="W14" s="98">
        <f>[1]Belton!E68</f>
        <v>895</v>
      </c>
      <c r="X14" s="98">
        <f>[1]Belton!D113</f>
        <v>895</v>
      </c>
      <c r="Y14" s="98">
        <f>[1]Belton!E113</f>
        <v>895</v>
      </c>
      <c r="Z14" s="98">
        <f>[1]Belton!D158</f>
        <v>895</v>
      </c>
      <c r="AA14" s="98">
        <f>[1]Belton!E158</f>
        <v>895</v>
      </c>
      <c r="AB14" s="110"/>
    </row>
    <row r="15">
      <c r="A15" s="94" t="s">
        <v>138</v>
      </c>
      <c r="B15" s="96" t="s">
        <v>182</v>
      </c>
      <c r="C15" s="97">
        <v>650</v>
      </c>
      <c r="D15" s="98">
        <v>895</v>
      </c>
      <c r="E15" s="98">
        <v>895</v>
      </c>
      <c r="F15" s="98">
        <v>895</v>
      </c>
      <c r="G15" s="98">
        <v>895</v>
      </c>
      <c r="H15" s="98">
        <v>895</v>
      </c>
      <c r="I15" s="98">
        <v>895</v>
      </c>
      <c r="J15" s="98">
        <v>895</v>
      </c>
      <c r="K15" s="98">
        <v>895</v>
      </c>
      <c r="L15" s="98">
        <v>895</v>
      </c>
      <c r="M15" s="98">
        <v>895</v>
      </c>
      <c r="N15" s="98">
        <v>895</v>
      </c>
      <c r="O15" s="98">
        <v>895</v>
      </c>
      <c r="P15" s="98">
        <v>895</v>
      </c>
      <c r="Q15" s="98">
        <v>895</v>
      </c>
      <c r="R15" s="98">
        <v>895</v>
      </c>
      <c r="S15" s="98">
        <v>895</v>
      </c>
      <c r="T15" s="98">
        <f>[1]Belton!D32</f>
        <v>895</v>
      </c>
      <c r="U15" s="98">
        <f>[1]Belton!E32</f>
        <v>895</v>
      </c>
      <c r="V15" s="98">
        <f>[1]Belton!D77</f>
        <v>895</v>
      </c>
      <c r="W15" s="98">
        <f>[1]Belton!E77</f>
        <v>895</v>
      </c>
      <c r="X15" s="98">
        <f>[1]Belton!D122</f>
        <v>895</v>
      </c>
      <c r="Y15" s="98">
        <f>[1]Belton!E122</f>
        <v>895</v>
      </c>
      <c r="Z15" s="98">
        <f>[1]Belton!D167</f>
        <v>945</v>
      </c>
      <c r="AA15" s="98">
        <f>[1]Belton!E167</f>
        <v>895</v>
      </c>
      <c r="AB15" s="110"/>
    </row>
    <row r="16" ht="17.100000000000001" customHeight="1">
      <c r="A16" s="94" t="s">
        <v>115</v>
      </c>
      <c r="B16" s="96" t="s">
        <v>182</v>
      </c>
      <c r="C16" s="97">
        <v>650</v>
      </c>
      <c r="D16" s="98">
        <v>850</v>
      </c>
      <c r="E16" s="98">
        <v>845</v>
      </c>
      <c r="F16" s="98">
        <v>845</v>
      </c>
      <c r="G16" s="98">
        <v>845</v>
      </c>
      <c r="H16" s="98">
        <v>845</v>
      </c>
      <c r="I16" s="98">
        <v>845</v>
      </c>
      <c r="J16" s="98">
        <v>845</v>
      </c>
      <c r="K16" s="98">
        <v>845</v>
      </c>
      <c r="L16" s="98">
        <v>845</v>
      </c>
      <c r="M16" s="98">
        <v>845</v>
      </c>
      <c r="N16" s="98">
        <v>845</v>
      </c>
      <c r="O16" s="98">
        <v>845</v>
      </c>
      <c r="P16" s="98">
        <v>845</v>
      </c>
      <c r="Q16" s="98">
        <v>845</v>
      </c>
      <c r="R16" s="98">
        <v>845</v>
      </c>
      <c r="S16" s="98">
        <v>845</v>
      </c>
      <c r="T16" s="98">
        <f>[1]Belton!D13</f>
        <v>845</v>
      </c>
      <c r="U16" s="98">
        <f>[1]Belton!E13</f>
        <v>800</v>
      </c>
      <c r="V16" s="98">
        <f>[1]Belton!D58</f>
        <v>845</v>
      </c>
      <c r="W16" s="98">
        <f>[1]Belton!E58</f>
        <v>845</v>
      </c>
      <c r="X16" s="98">
        <f>[1]Belton!D103</f>
        <v>845</v>
      </c>
      <c r="Y16" s="98">
        <f>[1]Belton!E103</f>
        <v>890</v>
      </c>
      <c r="Z16" s="98">
        <f>[1]Belton!D148</f>
        <v>845</v>
      </c>
      <c r="AA16" s="98">
        <f>[1]Belton!E148</f>
        <v>0</v>
      </c>
      <c r="AB16" s="110" t="s">
        <v>116</v>
      </c>
    </row>
    <row r="17">
      <c r="A17" s="94" t="s">
        <v>117</v>
      </c>
      <c r="B17" s="96" t="s">
        <v>182</v>
      </c>
      <c r="C17" s="97">
        <v>650</v>
      </c>
      <c r="D17" s="98">
        <v>850</v>
      </c>
      <c r="E17" s="98">
        <v>850</v>
      </c>
      <c r="F17" s="98">
        <v>850</v>
      </c>
      <c r="G17" s="98">
        <v>850</v>
      </c>
      <c r="H17" s="98">
        <v>850</v>
      </c>
      <c r="I17" s="98">
        <v>850</v>
      </c>
      <c r="J17" s="98">
        <v>850</v>
      </c>
      <c r="K17" s="98">
        <v>850</v>
      </c>
      <c r="L17" s="98">
        <v>850</v>
      </c>
      <c r="M17" s="98">
        <v>850</v>
      </c>
      <c r="N17" s="98">
        <v>850</v>
      </c>
      <c r="O17" s="98">
        <v>850</v>
      </c>
      <c r="P17" s="98">
        <v>850</v>
      </c>
      <c r="Q17" s="98">
        <v>850</v>
      </c>
      <c r="R17" s="98">
        <v>850</v>
      </c>
      <c r="S17" s="98">
        <v>850</v>
      </c>
      <c r="T17" s="98">
        <f>[1]Belton!D14</f>
        <v>850</v>
      </c>
      <c r="U17" s="98">
        <f>[1]Belton!E14</f>
        <v>900</v>
      </c>
      <c r="V17" s="98">
        <f>[1]Belton!D59</f>
        <v>850</v>
      </c>
      <c r="W17" s="98">
        <f>[1]Belton!E59</f>
        <v>850</v>
      </c>
      <c r="X17" s="98">
        <f>[1]Belton!D104</f>
        <v>900</v>
      </c>
      <c r="Y17" s="98">
        <f>[1]Belton!E104</f>
        <v>0</v>
      </c>
      <c r="Z17" s="98">
        <f>[1]Belton!D149</f>
        <v>900</v>
      </c>
      <c r="AA17" s="98">
        <f>[1]Belton!E149</f>
        <v>900</v>
      </c>
      <c r="AB17" s="110"/>
    </row>
    <row r="18">
      <c r="A18" s="94" t="s">
        <v>118</v>
      </c>
      <c r="B18" s="96" t="s">
        <v>182</v>
      </c>
      <c r="C18" s="97">
        <v>650</v>
      </c>
      <c r="D18" s="98">
        <v>950</v>
      </c>
      <c r="E18" s="98">
        <v>950</v>
      </c>
      <c r="F18" s="98">
        <v>950</v>
      </c>
      <c r="G18" s="98">
        <v>950</v>
      </c>
      <c r="H18" s="98">
        <v>950</v>
      </c>
      <c r="I18" s="98">
        <v>950</v>
      </c>
      <c r="J18" s="98">
        <v>950</v>
      </c>
      <c r="K18" s="98">
        <v>126</v>
      </c>
      <c r="L18" s="98">
        <v>950</v>
      </c>
      <c r="M18" s="98">
        <v>950</v>
      </c>
      <c r="N18" s="98">
        <v>950</v>
      </c>
      <c r="O18" s="98">
        <v>125.99</v>
      </c>
      <c r="P18" s="98">
        <v>950</v>
      </c>
      <c r="Q18" s="98">
        <v>950</v>
      </c>
      <c r="R18" s="98">
        <v>950</v>
      </c>
      <c r="S18" s="98">
        <v>950</v>
      </c>
      <c r="T18" s="98">
        <f>[1]Belton!D15</f>
        <v>950</v>
      </c>
      <c r="U18" s="98">
        <f>[1]Belton!E15</f>
        <v>159</v>
      </c>
      <c r="V18" s="98">
        <f>[1]Belton!D60</f>
        <v>950</v>
      </c>
      <c r="W18" s="98">
        <f>[1]Belton!E60</f>
        <v>950</v>
      </c>
      <c r="X18" s="98">
        <f>[1]Belton!D105</f>
        <v>950</v>
      </c>
      <c r="Y18" s="98">
        <f>[1]Belton!E105</f>
        <v>950</v>
      </c>
      <c r="Z18" s="98">
        <f>[1]Belton!D150</f>
        <v>950</v>
      </c>
      <c r="AA18" s="98">
        <f>[1]Belton!E150</f>
        <v>0</v>
      </c>
      <c r="AB18" s="110"/>
    </row>
    <row r="19">
      <c r="A19" s="94" t="s">
        <v>119</v>
      </c>
      <c r="B19" s="96" t="s">
        <v>182</v>
      </c>
      <c r="C19" s="97">
        <v>650</v>
      </c>
      <c r="D19" s="98">
        <v>850</v>
      </c>
      <c r="E19" s="98">
        <v>925</v>
      </c>
      <c r="F19" s="98">
        <v>925</v>
      </c>
      <c r="G19" s="98">
        <v>925</v>
      </c>
      <c r="H19" s="98">
        <v>925</v>
      </c>
      <c r="I19" s="98">
        <v>925</v>
      </c>
      <c r="J19" s="98">
        <v>925</v>
      </c>
      <c r="K19" s="98">
        <v>925</v>
      </c>
      <c r="L19" s="98">
        <v>925</v>
      </c>
      <c r="M19" s="98">
        <v>925</v>
      </c>
      <c r="N19" s="98">
        <v>925</v>
      </c>
      <c r="O19" s="98">
        <v>0</v>
      </c>
      <c r="P19" s="98">
        <v>925</v>
      </c>
      <c r="Q19" s="98">
        <v>0</v>
      </c>
      <c r="R19" s="98">
        <v>825</v>
      </c>
      <c r="S19" s="98">
        <v>0</v>
      </c>
      <c r="T19" s="98">
        <f>[1]Belton!D16</f>
        <v>825</v>
      </c>
      <c r="U19" s="98">
        <f>[1]Belton!E16</f>
        <v>532.26</v>
      </c>
      <c r="V19" s="98">
        <f>[1]Belton!D61</f>
        <v>825</v>
      </c>
      <c r="W19" s="98">
        <f>[1]Belton!E61</f>
        <v>825</v>
      </c>
      <c r="X19" s="98">
        <f>[1]Belton!D106</f>
        <v>825</v>
      </c>
      <c r="Y19" s="98">
        <f>[1]Belton!E106</f>
        <v>825</v>
      </c>
      <c r="Z19" s="98">
        <f>[1]Belton!D151</f>
        <v>825</v>
      </c>
      <c r="AA19" s="98">
        <f>[1]Belton!E151</f>
        <v>115</v>
      </c>
      <c r="AB19" s="110"/>
    </row>
    <row r="20">
      <c r="A20" s="94" t="s">
        <v>120</v>
      </c>
      <c r="B20" s="96" t="s">
        <v>182</v>
      </c>
      <c r="C20" s="97">
        <v>650</v>
      </c>
      <c r="D20" s="98">
        <v>850</v>
      </c>
      <c r="E20" s="98">
        <v>850</v>
      </c>
      <c r="F20" s="98">
        <v>850</v>
      </c>
      <c r="G20" s="98">
        <v>850</v>
      </c>
      <c r="H20" s="98">
        <v>850</v>
      </c>
      <c r="I20" s="98">
        <v>850</v>
      </c>
      <c r="J20" s="98">
        <v>895</v>
      </c>
      <c r="K20" s="98">
        <v>895</v>
      </c>
      <c r="L20" s="98">
        <v>895</v>
      </c>
      <c r="M20" s="98">
        <v>606.29</v>
      </c>
      <c r="N20" s="98">
        <v>895</v>
      </c>
      <c r="O20" s="98">
        <v>895</v>
      </c>
      <c r="P20" s="98">
        <v>895</v>
      </c>
      <c r="Q20" s="98">
        <v>895</v>
      </c>
      <c r="R20" s="98">
        <v>895</v>
      </c>
      <c r="S20" s="98">
        <v>895</v>
      </c>
      <c r="T20" s="98">
        <f>[1]Belton!D17</f>
        <v>895</v>
      </c>
      <c r="U20" s="98">
        <f>[1]Belton!E17</f>
        <v>895</v>
      </c>
      <c r="V20" s="98">
        <f>[1]Belton!D62</f>
        <v>895</v>
      </c>
      <c r="W20" s="98">
        <f>[1]Belton!E62</f>
        <v>895</v>
      </c>
      <c r="X20" s="98">
        <f>[1]Belton!D107</f>
        <v>895</v>
      </c>
      <c r="Y20" s="98">
        <f>[1]Belton!E107</f>
        <v>895</v>
      </c>
      <c r="Z20" s="98">
        <f>[1]Belton!D152</f>
        <v>895</v>
      </c>
      <c r="AA20" s="98">
        <f>[1]Belton!E152</f>
        <v>895</v>
      </c>
      <c r="AB20" s="110"/>
    </row>
    <row r="21">
      <c r="A21" s="94" t="s">
        <v>121</v>
      </c>
      <c r="B21" s="96" t="s">
        <v>182</v>
      </c>
      <c r="C21" s="97">
        <v>650</v>
      </c>
      <c r="D21" s="98">
        <v>875</v>
      </c>
      <c r="E21" s="98">
        <v>875</v>
      </c>
      <c r="F21" s="98">
        <v>875</v>
      </c>
      <c r="G21" s="98">
        <v>875</v>
      </c>
      <c r="H21" s="98">
        <v>875</v>
      </c>
      <c r="I21" s="98">
        <v>875</v>
      </c>
      <c r="J21" s="98">
        <v>875</v>
      </c>
      <c r="K21" s="98">
        <v>875</v>
      </c>
      <c r="L21" s="98">
        <v>875</v>
      </c>
      <c r="M21" s="98">
        <v>875</v>
      </c>
      <c r="N21" s="98">
        <v>875</v>
      </c>
      <c r="O21" s="98">
        <v>875</v>
      </c>
      <c r="P21" s="98">
        <v>875</v>
      </c>
      <c r="Q21" s="98">
        <v>875</v>
      </c>
      <c r="R21" s="98">
        <v>875</v>
      </c>
      <c r="S21" s="98">
        <v>875</v>
      </c>
      <c r="T21" s="98">
        <f>[1]Belton!D18</f>
        <v>875</v>
      </c>
      <c r="U21" s="98">
        <f>[1]Belton!E18</f>
        <v>875</v>
      </c>
      <c r="V21" s="98">
        <f>[1]Belton!D63</f>
        <v>875</v>
      </c>
      <c r="W21" s="98">
        <f>[1]Belton!E63</f>
        <v>875</v>
      </c>
      <c r="X21" s="98">
        <f>[1]Belton!D108</f>
        <v>925</v>
      </c>
      <c r="Y21" s="98">
        <f>[1]Belton!E108</f>
        <v>875</v>
      </c>
      <c r="Z21" s="98">
        <f>[1]Belton!D153</f>
        <v>925</v>
      </c>
      <c r="AA21" s="98">
        <f>[1]Belton!E153</f>
        <v>925</v>
      </c>
      <c r="AB21" s="110"/>
    </row>
    <row r="22">
      <c r="A22" s="94" t="s">
        <v>122</v>
      </c>
      <c r="B22" s="96" t="s">
        <v>182</v>
      </c>
      <c r="C22" s="97">
        <v>650</v>
      </c>
      <c r="D22" s="98">
        <v>850</v>
      </c>
      <c r="E22" s="98">
        <v>850</v>
      </c>
      <c r="F22" s="98">
        <v>850</v>
      </c>
      <c r="G22" s="98">
        <v>850</v>
      </c>
      <c r="H22" s="98">
        <v>900</v>
      </c>
      <c r="I22" s="98">
        <v>850</v>
      </c>
      <c r="J22" s="98">
        <v>900</v>
      </c>
      <c r="K22" s="98">
        <v>900</v>
      </c>
      <c r="L22" s="98">
        <v>900</v>
      </c>
      <c r="M22" s="98">
        <v>900</v>
      </c>
      <c r="N22" s="98">
        <v>900</v>
      </c>
      <c r="O22" s="98">
        <v>900</v>
      </c>
      <c r="P22" s="98">
        <v>900</v>
      </c>
      <c r="Q22" s="98">
        <v>900</v>
      </c>
      <c r="R22" s="98">
        <v>900</v>
      </c>
      <c r="S22" s="98">
        <v>900</v>
      </c>
      <c r="T22" s="98">
        <f>[1]Belton!D19</f>
        <v>900</v>
      </c>
      <c r="U22" s="98">
        <f>[1]Belton!E19</f>
        <v>700</v>
      </c>
      <c r="V22" s="98">
        <f>[1]Belton!D64</f>
        <v>900</v>
      </c>
      <c r="W22" s="98">
        <f>[1]Belton!E64</f>
        <v>1100</v>
      </c>
      <c r="X22" s="98">
        <f>[1]Belton!D109</f>
        <v>900</v>
      </c>
      <c r="Y22" s="98">
        <f>[1]Belton!E109</f>
        <v>900</v>
      </c>
      <c r="Z22" s="98">
        <f>[1]Belton!D154</f>
        <v>900</v>
      </c>
      <c r="AA22" s="98">
        <f>[1]Belton!E154</f>
        <v>0</v>
      </c>
      <c r="AB22" s="110" t="s">
        <v>123</v>
      </c>
    </row>
    <row r="23">
      <c r="A23" s="94" t="s">
        <v>124</v>
      </c>
      <c r="B23" s="96" t="s">
        <v>182</v>
      </c>
      <c r="C23" s="97">
        <v>650</v>
      </c>
      <c r="D23" s="98">
        <v>895</v>
      </c>
      <c r="E23" s="98">
        <v>0</v>
      </c>
      <c r="F23" s="98">
        <v>945</v>
      </c>
      <c r="G23" s="98">
        <v>895</v>
      </c>
      <c r="H23" s="98">
        <v>945</v>
      </c>
      <c r="I23" s="98">
        <v>780</v>
      </c>
      <c r="J23" s="98">
        <v>945</v>
      </c>
      <c r="K23" s="98">
        <v>1110</v>
      </c>
      <c r="L23" s="98">
        <v>945</v>
      </c>
      <c r="M23" s="98">
        <v>945</v>
      </c>
      <c r="N23" s="98">
        <v>945</v>
      </c>
      <c r="O23" s="98">
        <v>945</v>
      </c>
      <c r="P23" s="98">
        <v>945</v>
      </c>
      <c r="Q23" s="98">
        <v>0</v>
      </c>
      <c r="R23" s="98">
        <v>945</v>
      </c>
      <c r="S23" s="98">
        <v>1895</v>
      </c>
      <c r="T23" s="98">
        <f>[1]Belton!D20</f>
        <v>945</v>
      </c>
      <c r="U23" s="98">
        <f>[1]Belton!E20</f>
        <v>0</v>
      </c>
      <c r="V23" s="98">
        <f>[1]Belton!D65</f>
        <v>945</v>
      </c>
      <c r="W23" s="98">
        <f>[1]Belton!E65</f>
        <v>900</v>
      </c>
      <c r="X23" s="98">
        <f>[1]Belton!D110</f>
        <v>945</v>
      </c>
      <c r="Y23" s="98">
        <f>[1]Belton!E110</f>
        <v>0</v>
      </c>
      <c r="Z23" s="98">
        <f>[1]Belton!D155</f>
        <v>945</v>
      </c>
      <c r="AA23" s="98">
        <f>[1]Belton!E155</f>
        <v>0</v>
      </c>
      <c r="AB23" s="110" t="s">
        <v>125</v>
      </c>
    </row>
    <row r="24">
      <c r="A24" s="94" t="s">
        <v>126</v>
      </c>
      <c r="B24" s="96" t="s">
        <v>182</v>
      </c>
      <c r="C24" s="97">
        <v>650</v>
      </c>
      <c r="D24" s="98">
        <v>875</v>
      </c>
      <c r="E24" s="98">
        <v>875</v>
      </c>
      <c r="F24" s="98">
        <v>875</v>
      </c>
      <c r="G24" s="98">
        <v>875</v>
      </c>
      <c r="H24" s="98">
        <v>925</v>
      </c>
      <c r="I24" s="98">
        <v>875</v>
      </c>
      <c r="J24" s="98">
        <v>925</v>
      </c>
      <c r="K24" s="98">
        <v>925</v>
      </c>
      <c r="L24" s="98">
        <v>925</v>
      </c>
      <c r="M24" s="98">
        <v>925</v>
      </c>
      <c r="N24" s="98">
        <v>925</v>
      </c>
      <c r="O24" s="98">
        <v>925</v>
      </c>
      <c r="P24" s="98">
        <v>925</v>
      </c>
      <c r="Q24" s="98">
        <v>925</v>
      </c>
      <c r="R24" s="98">
        <v>925</v>
      </c>
      <c r="S24" s="98">
        <v>925</v>
      </c>
      <c r="T24" s="98">
        <f>[1]Belton!D21</f>
        <v>925</v>
      </c>
      <c r="U24" s="98">
        <f>[1]Belton!E21</f>
        <v>925</v>
      </c>
      <c r="V24" s="98">
        <f>[1]Belton!D66</f>
        <v>925</v>
      </c>
      <c r="W24" s="98">
        <f>[1]Belton!E66</f>
        <v>925</v>
      </c>
      <c r="X24" s="98">
        <f>[1]Belton!D111</f>
        <v>925</v>
      </c>
      <c r="Y24" s="98">
        <f>[1]Belton!E111</f>
        <v>925</v>
      </c>
      <c r="Z24" s="98">
        <f>[1]Belton!D156</f>
        <v>925</v>
      </c>
      <c r="AA24" s="98">
        <f>[1]Belton!E156</f>
        <v>925</v>
      </c>
      <c r="AB24" s="110"/>
    </row>
    <row r="25">
      <c r="A25" s="94" t="s">
        <v>127</v>
      </c>
      <c r="B25" s="96" t="s">
        <v>182</v>
      </c>
      <c r="C25" s="97">
        <v>650</v>
      </c>
      <c r="D25" s="98">
        <v>845</v>
      </c>
      <c r="E25" s="98">
        <v>800</v>
      </c>
      <c r="F25" s="98">
        <v>845</v>
      </c>
      <c r="G25" s="98">
        <v>1745</v>
      </c>
      <c r="H25" s="98">
        <v>845</v>
      </c>
      <c r="I25" s="98">
        <v>1625</v>
      </c>
      <c r="J25" s="98">
        <v>895</v>
      </c>
      <c r="K25" s="98">
        <v>845</v>
      </c>
      <c r="L25" s="98">
        <v>895</v>
      </c>
      <c r="M25" s="98">
        <v>895</v>
      </c>
      <c r="N25" s="98">
        <v>895</v>
      </c>
      <c r="O25" s="98">
        <v>895</v>
      </c>
      <c r="P25" s="98">
        <v>895</v>
      </c>
      <c r="Q25" s="98">
        <v>895</v>
      </c>
      <c r="R25" s="98">
        <v>895</v>
      </c>
      <c r="S25" s="98">
        <v>895</v>
      </c>
      <c r="T25" s="98">
        <f>[1]Belton!D22</f>
        <v>895</v>
      </c>
      <c r="U25" s="98">
        <f>[1]Belton!E22</f>
        <v>895</v>
      </c>
      <c r="V25" s="98">
        <f>[1]Belton!D67</f>
        <v>895</v>
      </c>
      <c r="W25" s="98">
        <f>[1]Belton!E67</f>
        <v>895</v>
      </c>
      <c r="X25" s="98">
        <f>[1]Belton!D112</f>
        <v>895</v>
      </c>
      <c r="Y25" s="98">
        <f>[1]Belton!E112</f>
        <v>895</v>
      </c>
      <c r="Z25" s="98">
        <f>[1]Belton!D157</f>
        <v>895</v>
      </c>
      <c r="AA25" s="98">
        <f>[1]Belton!E157</f>
        <v>895</v>
      </c>
      <c r="AB25" s="110"/>
    </row>
    <row r="26">
      <c r="A26" s="94" t="s">
        <v>129</v>
      </c>
      <c r="B26" s="96" t="s">
        <v>179</v>
      </c>
      <c r="C26" s="97">
        <v>546</v>
      </c>
      <c r="D26" s="98">
        <v>750</v>
      </c>
      <c r="E26" s="98">
        <v>750</v>
      </c>
      <c r="F26" s="98">
        <v>750</v>
      </c>
      <c r="G26" s="98">
        <v>750</v>
      </c>
      <c r="H26" s="98">
        <v>750</v>
      </c>
      <c r="I26" s="98">
        <v>750</v>
      </c>
      <c r="J26" s="98">
        <v>750</v>
      </c>
      <c r="K26" s="98">
        <v>750</v>
      </c>
      <c r="L26" s="98">
        <v>750</v>
      </c>
      <c r="M26" s="98">
        <v>0</v>
      </c>
      <c r="N26" s="98">
        <v>750</v>
      </c>
      <c r="O26" s="98">
        <v>0</v>
      </c>
      <c r="P26" s="98">
        <v>795</v>
      </c>
      <c r="Q26" s="98">
        <v>79.5</v>
      </c>
      <c r="R26" s="98">
        <v>795</v>
      </c>
      <c r="S26" s="98">
        <v>0</v>
      </c>
      <c r="T26" s="98">
        <f>[1]Belton!D24</f>
        <v>795</v>
      </c>
      <c r="U26" s="98">
        <f>[1]Belton!E24</f>
        <v>795</v>
      </c>
      <c r="V26" s="98">
        <f>[1]Belton!D69</f>
        <v>795</v>
      </c>
      <c r="W26" s="98">
        <f>[1]Belton!E69</f>
        <v>795</v>
      </c>
      <c r="X26" s="98">
        <f>[1]Belton!D114</f>
        <v>795</v>
      </c>
      <c r="Y26" s="98">
        <f>[1]Belton!E114</f>
        <v>795</v>
      </c>
      <c r="Z26" s="98">
        <f>[1]Belton!D159</f>
        <v>795</v>
      </c>
      <c r="AA26" s="98">
        <f>[1]Belton!E159</f>
        <v>795</v>
      </c>
      <c r="AB26" s="110"/>
    </row>
    <row r="27">
      <c r="A27" s="94" t="s">
        <v>130</v>
      </c>
      <c r="B27" s="96" t="s">
        <v>182</v>
      </c>
      <c r="C27" s="97">
        <v>650</v>
      </c>
      <c r="D27" s="98">
        <v>850</v>
      </c>
      <c r="E27" s="98">
        <v>850</v>
      </c>
      <c r="F27" s="98">
        <v>850</v>
      </c>
      <c r="G27" s="98">
        <v>850</v>
      </c>
      <c r="H27" s="98">
        <v>850</v>
      </c>
      <c r="I27" s="98">
        <v>850</v>
      </c>
      <c r="J27" s="98">
        <v>850</v>
      </c>
      <c r="K27" s="98">
        <v>850</v>
      </c>
      <c r="L27" s="98">
        <v>850</v>
      </c>
      <c r="M27" s="98">
        <v>850</v>
      </c>
      <c r="N27" s="98">
        <v>850</v>
      </c>
      <c r="O27" s="98">
        <v>850</v>
      </c>
      <c r="P27" s="98">
        <v>850</v>
      </c>
      <c r="Q27" s="98">
        <v>850</v>
      </c>
      <c r="R27" s="98">
        <v>850</v>
      </c>
      <c r="S27" s="98">
        <v>850</v>
      </c>
      <c r="T27" s="98">
        <f>[1]Belton!D25</f>
        <v>850</v>
      </c>
      <c r="U27" s="98">
        <f>[1]Belton!E25</f>
        <v>850</v>
      </c>
      <c r="V27" s="98">
        <f>[1]Belton!D70</f>
        <v>850</v>
      </c>
      <c r="W27" s="98">
        <f>[1]Belton!E70</f>
        <v>850</v>
      </c>
      <c r="X27" s="98">
        <f>[1]Belton!D115</f>
        <v>850</v>
      </c>
      <c r="Y27" s="98">
        <f>[1]Belton!E115</f>
        <v>850</v>
      </c>
      <c r="Z27" s="98">
        <f>[1]Belton!D160</f>
        <v>850</v>
      </c>
      <c r="AA27" s="98">
        <f>[1]Belton!E160</f>
        <v>0</v>
      </c>
      <c r="AB27" s="110" t="s">
        <v>131</v>
      </c>
    </row>
    <row r="28">
      <c r="A28" s="94" t="s">
        <v>132</v>
      </c>
      <c r="B28" s="96" t="s">
        <v>182</v>
      </c>
      <c r="C28" s="97">
        <v>650</v>
      </c>
      <c r="D28" s="98">
        <v>850</v>
      </c>
      <c r="E28" s="98">
        <v>850</v>
      </c>
      <c r="F28" s="98">
        <v>850</v>
      </c>
      <c r="G28" s="98">
        <v>850</v>
      </c>
      <c r="H28" s="98">
        <v>900</v>
      </c>
      <c r="I28" s="98">
        <v>850</v>
      </c>
      <c r="J28" s="98">
        <v>900</v>
      </c>
      <c r="K28" s="98">
        <v>900</v>
      </c>
      <c r="L28" s="98">
        <v>900</v>
      </c>
      <c r="M28" s="98">
        <v>900</v>
      </c>
      <c r="N28" s="98">
        <v>900</v>
      </c>
      <c r="O28" s="98">
        <v>900</v>
      </c>
      <c r="P28" s="98">
        <v>900</v>
      </c>
      <c r="Q28" s="98">
        <v>900</v>
      </c>
      <c r="R28" s="98">
        <v>900</v>
      </c>
      <c r="S28" s="98">
        <v>900</v>
      </c>
      <c r="T28" s="98">
        <f>[1]Belton!D26</f>
        <v>900</v>
      </c>
      <c r="U28" s="98">
        <f>[1]Belton!E26</f>
        <v>900</v>
      </c>
      <c r="V28" s="98">
        <f>[1]Belton!D71</f>
        <v>900</v>
      </c>
      <c r="W28" s="98">
        <f>[1]Belton!E71</f>
        <v>900</v>
      </c>
      <c r="X28" s="98">
        <f>[1]Belton!D116</f>
        <v>900</v>
      </c>
      <c r="Y28" s="98">
        <f>[1]Belton!E116</f>
        <v>900</v>
      </c>
      <c r="Z28" s="98">
        <f>[1]Belton!D161</f>
        <v>900</v>
      </c>
      <c r="AA28" s="98">
        <f>[1]Belton!E161</f>
        <v>900</v>
      </c>
      <c r="AB28" s="110"/>
    </row>
    <row r="29">
      <c r="A29" s="94" t="s">
        <v>133</v>
      </c>
      <c r="B29" s="96" t="s">
        <v>182</v>
      </c>
      <c r="C29" s="97">
        <v>650</v>
      </c>
      <c r="D29" s="98">
        <v>900</v>
      </c>
      <c r="E29" s="98">
        <v>900</v>
      </c>
      <c r="F29" s="98">
        <v>900</v>
      </c>
      <c r="G29" s="98">
        <v>900</v>
      </c>
      <c r="H29" s="98">
        <v>900</v>
      </c>
      <c r="I29" s="98">
        <v>755</v>
      </c>
      <c r="J29" s="98">
        <v>900</v>
      </c>
      <c r="K29" s="98">
        <v>1045</v>
      </c>
      <c r="L29" s="98">
        <v>900</v>
      </c>
      <c r="M29" s="98">
        <v>900</v>
      </c>
      <c r="N29" s="98">
        <v>900</v>
      </c>
      <c r="O29" s="98">
        <v>900</v>
      </c>
      <c r="P29" s="98">
        <v>900</v>
      </c>
      <c r="Q29" s="98">
        <v>0</v>
      </c>
      <c r="R29" s="98">
        <v>825</v>
      </c>
      <c r="S29" s="98">
        <v>825</v>
      </c>
      <c r="T29" s="98">
        <f>[1]Belton!D27</f>
        <v>825</v>
      </c>
      <c r="U29" s="98">
        <f>[1]Belton!E27</f>
        <v>505.65</v>
      </c>
      <c r="V29" s="98">
        <f>[1]Belton!D72</f>
        <v>825</v>
      </c>
      <c r="W29" s="98">
        <f>[1]Belton!E72</f>
        <v>825</v>
      </c>
      <c r="X29" s="98">
        <f>[1]Belton!D117</f>
        <v>825</v>
      </c>
      <c r="Y29" s="98">
        <f>[1]Belton!E117</f>
        <v>825</v>
      </c>
      <c r="Z29" s="98">
        <f>[1]Belton!D162</f>
        <v>825</v>
      </c>
      <c r="AA29" s="98">
        <v>825</v>
      </c>
      <c r="AB29" s="110"/>
    </row>
    <row r="30">
      <c r="A30" s="94" t="s">
        <v>134</v>
      </c>
      <c r="B30" s="96" t="s">
        <v>182</v>
      </c>
      <c r="C30" s="97">
        <v>650</v>
      </c>
      <c r="D30" s="98">
        <v>850</v>
      </c>
      <c r="E30" s="98">
        <v>850</v>
      </c>
      <c r="F30" s="98">
        <v>850</v>
      </c>
      <c r="G30" s="98">
        <v>850</v>
      </c>
      <c r="H30" s="98">
        <v>850</v>
      </c>
      <c r="I30" s="98">
        <v>850</v>
      </c>
      <c r="J30" s="98">
        <v>850</v>
      </c>
      <c r="K30" s="98">
        <v>850</v>
      </c>
      <c r="L30" s="98">
        <v>850</v>
      </c>
      <c r="M30" s="98">
        <v>850</v>
      </c>
      <c r="N30" s="98">
        <v>850</v>
      </c>
      <c r="O30" s="98">
        <v>850</v>
      </c>
      <c r="P30" s="98">
        <v>850</v>
      </c>
      <c r="Q30" s="98">
        <v>850</v>
      </c>
      <c r="R30" s="98">
        <v>850</v>
      </c>
      <c r="S30" s="98">
        <v>850</v>
      </c>
      <c r="T30" s="98">
        <f>[1]Belton!D28</f>
        <v>850</v>
      </c>
      <c r="U30" s="98">
        <f>[1]Belton!E28</f>
        <v>850</v>
      </c>
      <c r="V30" s="98">
        <f>[1]Belton!D73</f>
        <v>850</v>
      </c>
      <c r="W30" s="98">
        <f>[1]Belton!E73</f>
        <v>850</v>
      </c>
      <c r="X30" s="98">
        <f>[1]Belton!D118</f>
        <v>850</v>
      </c>
      <c r="Y30" s="98">
        <f>[1]Belton!E118</f>
        <v>850</v>
      </c>
      <c r="Z30" s="98">
        <f>[1]Belton!D163</f>
        <v>850</v>
      </c>
      <c r="AA30" s="98">
        <f>[1]Belton!E163</f>
        <v>850</v>
      </c>
      <c r="AB30" s="110"/>
    </row>
    <row r="31">
      <c r="A31" s="94" t="s">
        <v>135</v>
      </c>
      <c r="B31" s="96" t="s">
        <v>182</v>
      </c>
      <c r="C31" s="97">
        <v>650</v>
      </c>
      <c r="D31" s="98">
        <v>850</v>
      </c>
      <c r="E31" s="98">
        <v>850</v>
      </c>
      <c r="F31" s="98">
        <v>900</v>
      </c>
      <c r="G31" s="98">
        <v>850</v>
      </c>
      <c r="H31" s="98">
        <v>900</v>
      </c>
      <c r="I31" s="98">
        <v>900</v>
      </c>
      <c r="J31" s="98">
        <v>900</v>
      </c>
      <c r="K31" s="98">
        <v>900</v>
      </c>
      <c r="L31" s="98">
        <v>900</v>
      </c>
      <c r="M31" s="98">
        <v>900</v>
      </c>
      <c r="N31" s="98">
        <v>900</v>
      </c>
      <c r="O31" s="98">
        <v>900</v>
      </c>
      <c r="P31" s="98">
        <v>900</v>
      </c>
      <c r="Q31" s="98">
        <v>900</v>
      </c>
      <c r="R31" s="98">
        <v>900</v>
      </c>
      <c r="S31" s="98">
        <v>900</v>
      </c>
      <c r="T31" s="98">
        <f>[1]Belton!D29</f>
        <v>900</v>
      </c>
      <c r="U31" s="98">
        <f>[1]Belton!E29</f>
        <v>900</v>
      </c>
      <c r="V31" s="98">
        <f>[1]Belton!D74</f>
        <v>900</v>
      </c>
      <c r="W31" s="98">
        <f>[1]Belton!E74</f>
        <v>900</v>
      </c>
      <c r="X31" s="98">
        <f>[1]Belton!D119</f>
        <v>900</v>
      </c>
      <c r="Y31" s="98">
        <f>[1]Belton!E119</f>
        <v>900</v>
      </c>
      <c r="Z31" s="98">
        <f>[1]Belton!D164</f>
        <v>900</v>
      </c>
      <c r="AA31" s="98">
        <f>[1]Belton!E164</f>
        <v>900</v>
      </c>
      <c r="AB31" s="110"/>
    </row>
    <row r="32">
      <c r="A32" s="94" t="s">
        <v>136</v>
      </c>
      <c r="B32" s="96" t="s">
        <v>182</v>
      </c>
      <c r="C32" s="97">
        <v>650</v>
      </c>
      <c r="D32" s="98">
        <v>800</v>
      </c>
      <c r="E32" s="98">
        <v>0</v>
      </c>
      <c r="F32" s="98">
        <v>800</v>
      </c>
      <c r="G32" s="98">
        <v>800</v>
      </c>
      <c r="H32" s="98">
        <v>900</v>
      </c>
      <c r="I32" s="98">
        <v>800</v>
      </c>
      <c r="J32" s="98">
        <v>800</v>
      </c>
      <c r="K32" s="98">
        <v>800</v>
      </c>
      <c r="L32" s="98">
        <v>800</v>
      </c>
      <c r="M32" s="98">
        <v>800</v>
      </c>
      <c r="N32" s="98">
        <v>800</v>
      </c>
      <c r="O32" s="98">
        <v>800</v>
      </c>
      <c r="P32" s="98">
        <v>800</v>
      </c>
      <c r="Q32" s="98">
        <v>800</v>
      </c>
      <c r="R32" s="98">
        <v>800</v>
      </c>
      <c r="S32" s="98">
        <v>800</v>
      </c>
      <c r="T32" s="98">
        <f>[1]Belton!D30</f>
        <v>900</v>
      </c>
      <c r="U32" s="98">
        <f>[1]Belton!E30</f>
        <v>800</v>
      </c>
      <c r="V32" s="98">
        <f>[1]Belton!D75</f>
        <v>800</v>
      </c>
      <c r="W32" s="98">
        <f>[1]Belton!E75</f>
        <v>800</v>
      </c>
      <c r="X32" s="98">
        <f>[1]Belton!D120</f>
        <v>800</v>
      </c>
      <c r="Y32" s="98">
        <f>[1]Belton!E120</f>
        <v>0</v>
      </c>
      <c r="Z32" s="98">
        <f>[1]Belton!D165</f>
        <v>800</v>
      </c>
      <c r="AA32" s="98">
        <f>[1]Belton!E165</f>
        <v>0</v>
      </c>
      <c r="AB32" s="110" t="s">
        <v>125</v>
      </c>
    </row>
    <row r="33">
      <c r="A33" s="94" t="s">
        <v>137</v>
      </c>
      <c r="B33" s="96" t="s">
        <v>182</v>
      </c>
      <c r="C33" s="97">
        <v>650</v>
      </c>
      <c r="D33" s="98">
        <v>850</v>
      </c>
      <c r="E33" s="98">
        <v>850</v>
      </c>
      <c r="F33" s="98">
        <v>850</v>
      </c>
      <c r="G33" s="98">
        <v>109.68</v>
      </c>
      <c r="H33" s="98">
        <v>850</v>
      </c>
      <c r="I33" s="98">
        <v>850</v>
      </c>
      <c r="J33" s="98">
        <v>850</v>
      </c>
      <c r="K33" s="98">
        <v>280</v>
      </c>
      <c r="L33" s="98">
        <v>850</v>
      </c>
      <c r="M33" s="98">
        <v>0</v>
      </c>
      <c r="N33" s="98">
        <v>850</v>
      </c>
      <c r="O33" s="98">
        <v>0</v>
      </c>
      <c r="P33" s="98">
        <v>850</v>
      </c>
      <c r="Q33" s="98">
        <v>0</v>
      </c>
      <c r="R33" s="98">
        <v>850</v>
      </c>
      <c r="S33" s="98">
        <v>0</v>
      </c>
      <c r="T33" s="98">
        <f>[1]Belton!D31</f>
        <v>850</v>
      </c>
      <c r="U33" s="98">
        <f>[1]Belton!E31</f>
        <v>0</v>
      </c>
      <c r="V33" s="98">
        <f>[1]Belton!D76</f>
        <v>850</v>
      </c>
      <c r="W33" s="98">
        <f>[1]Belton!E76</f>
        <v>0</v>
      </c>
      <c r="X33" s="98">
        <f>[1]Belton!D121</f>
        <v>800</v>
      </c>
      <c r="Y33" s="98">
        <f>[1]Belton!E121</f>
        <v>800</v>
      </c>
      <c r="Z33" s="98">
        <f>[1]Belton!D166</f>
        <v>800</v>
      </c>
      <c r="AA33" s="98">
        <f>[1]Belton!E166</f>
        <v>670.97</v>
      </c>
      <c r="AB33" s="110"/>
    </row>
    <row r="34">
      <c r="A34" s="94" t="s">
        <v>139</v>
      </c>
      <c r="B34" s="96" t="s">
        <v>179</v>
      </c>
      <c r="C34" s="97">
        <v>546</v>
      </c>
      <c r="D34" s="98">
        <v>800</v>
      </c>
      <c r="E34" s="98">
        <v>0</v>
      </c>
      <c r="F34" s="98">
        <v>800</v>
      </c>
      <c r="G34" s="98">
        <v>800</v>
      </c>
      <c r="H34" s="98">
        <v>800</v>
      </c>
      <c r="I34" s="98">
        <v>800</v>
      </c>
      <c r="J34" s="98">
        <v>800</v>
      </c>
      <c r="K34" s="98">
        <v>800</v>
      </c>
      <c r="L34" s="98">
        <v>800</v>
      </c>
      <c r="M34" s="98">
        <v>800</v>
      </c>
      <c r="N34" s="98">
        <v>800</v>
      </c>
      <c r="O34" s="98">
        <v>800</v>
      </c>
      <c r="P34" s="98">
        <v>800</v>
      </c>
      <c r="Q34" s="98">
        <v>800</v>
      </c>
      <c r="R34" s="98">
        <v>800</v>
      </c>
      <c r="S34" s="98">
        <v>800</v>
      </c>
      <c r="T34" s="98">
        <f>[1]Belton!D33</f>
        <v>800</v>
      </c>
      <c r="U34" s="98">
        <f>[1]Belton!E33</f>
        <v>800</v>
      </c>
      <c r="V34" s="98">
        <f>[1]Belton!D78</f>
        <v>800</v>
      </c>
      <c r="W34" s="98">
        <f>[1]Belton!E78</f>
        <v>800</v>
      </c>
      <c r="X34" s="98">
        <f>[1]Belton!D123</f>
        <v>800</v>
      </c>
      <c r="Y34" s="98">
        <f>[1]Belton!E123</f>
        <v>800</v>
      </c>
      <c r="Z34" s="98">
        <f>[1]Belton!D168</f>
        <v>850</v>
      </c>
      <c r="AA34" s="98">
        <f>[1]Belton!E168</f>
        <v>800</v>
      </c>
      <c r="AB34" s="110"/>
    </row>
    <row r="35">
      <c r="A35" s="94" t="s">
        <v>149</v>
      </c>
      <c r="B35" s="96" t="s">
        <v>182</v>
      </c>
      <c r="C35" s="97">
        <v>650</v>
      </c>
      <c r="D35" s="98">
        <v>945</v>
      </c>
      <c r="E35" s="98">
        <v>945</v>
      </c>
      <c r="F35" s="98">
        <v>945</v>
      </c>
      <c r="G35" s="98">
        <v>945</v>
      </c>
      <c r="H35" s="98">
        <v>945</v>
      </c>
      <c r="I35" s="98">
        <v>945</v>
      </c>
      <c r="J35" s="98">
        <v>945</v>
      </c>
      <c r="K35" s="98">
        <v>805.74</v>
      </c>
      <c r="L35" s="98">
        <v>945</v>
      </c>
      <c r="M35" s="98">
        <v>995.05</v>
      </c>
      <c r="N35" s="98">
        <v>945</v>
      </c>
      <c r="O35" s="98">
        <v>945</v>
      </c>
      <c r="P35" s="98">
        <v>945</v>
      </c>
      <c r="Q35" s="98">
        <v>743.88</v>
      </c>
      <c r="R35" s="98">
        <v>945</v>
      </c>
      <c r="S35" s="98">
        <v>891.06</v>
      </c>
      <c r="T35" s="98">
        <f>[1]Belton!D42</f>
        <v>945</v>
      </c>
      <c r="U35" s="98">
        <f>[1]Belton!E42</f>
        <v>1200</v>
      </c>
      <c r="V35" s="98">
        <f>[1]Belton!D87</f>
        <v>945</v>
      </c>
      <c r="W35" s="98">
        <f>[1]Belton!E87</f>
        <v>945</v>
      </c>
      <c r="X35" s="98">
        <f>[1]Belton!D132</f>
        <v>995</v>
      </c>
      <c r="Y35" s="98">
        <f>[1]Belton!E132</f>
        <v>945</v>
      </c>
      <c r="Z35" s="98">
        <f>[1]Belton!D177</f>
        <v>995</v>
      </c>
      <c r="AA35" s="98">
        <f>[1]Belton!E177</f>
        <v>995</v>
      </c>
      <c r="AB35" s="110"/>
    </row>
    <row r="36">
      <c r="A36" s="94" t="s">
        <v>150</v>
      </c>
      <c r="B36" s="96" t="s">
        <v>182</v>
      </c>
      <c r="C36" s="97">
        <v>650</v>
      </c>
      <c r="D36" s="98">
        <v>850</v>
      </c>
      <c r="E36" s="98">
        <v>850</v>
      </c>
      <c r="F36" s="98">
        <v>850</v>
      </c>
      <c r="G36" s="98">
        <v>850</v>
      </c>
      <c r="H36" s="98">
        <v>895</v>
      </c>
      <c r="I36" s="98">
        <v>895</v>
      </c>
      <c r="J36" s="98">
        <v>895</v>
      </c>
      <c r="K36" s="98">
        <v>202.1</v>
      </c>
      <c r="L36" s="98">
        <v>895</v>
      </c>
      <c r="M36" s="98">
        <v>895</v>
      </c>
      <c r="N36" s="98">
        <v>895</v>
      </c>
      <c r="O36" s="98">
        <v>895</v>
      </c>
      <c r="P36" s="98">
        <v>895</v>
      </c>
      <c r="Q36" s="98">
        <v>895</v>
      </c>
      <c r="R36" s="98">
        <v>895</v>
      </c>
      <c r="S36" s="98">
        <v>895</v>
      </c>
      <c r="T36" s="98">
        <f>[1]Belton!D43</f>
        <v>895</v>
      </c>
      <c r="U36" s="98">
        <f>[1]Belton!E43</f>
        <v>895</v>
      </c>
      <c r="V36" s="98">
        <f>[1]Belton!D88</f>
        <v>895</v>
      </c>
      <c r="W36" s="98">
        <f>[1]Belton!E88</f>
        <v>895</v>
      </c>
      <c r="X36" s="98">
        <f>[1]Belton!D133</f>
        <v>895</v>
      </c>
      <c r="Y36" s="98">
        <f>[1]Belton!E133</f>
        <v>895</v>
      </c>
      <c r="Z36" s="98">
        <f>[1]Belton!D178</f>
        <v>895</v>
      </c>
      <c r="AA36" s="98">
        <f>[1]Belton!E178</f>
        <v>895</v>
      </c>
      <c r="AB36" s="110"/>
    </row>
    <row r="37">
      <c r="A37" s="94" t="s">
        <v>151</v>
      </c>
      <c r="B37" s="96" t="s">
        <v>182</v>
      </c>
      <c r="C37" s="97">
        <v>650</v>
      </c>
      <c r="D37" s="98">
        <v>850</v>
      </c>
      <c r="E37" s="98">
        <v>850</v>
      </c>
      <c r="F37" s="98">
        <v>850</v>
      </c>
      <c r="G37" s="98">
        <v>850</v>
      </c>
      <c r="H37" s="98">
        <v>900</v>
      </c>
      <c r="I37" s="98">
        <v>850</v>
      </c>
      <c r="J37" s="98">
        <v>900</v>
      </c>
      <c r="K37" s="98">
        <v>900</v>
      </c>
      <c r="L37" s="98">
        <v>900</v>
      </c>
      <c r="M37" s="98">
        <v>900</v>
      </c>
      <c r="N37" s="98">
        <v>900</v>
      </c>
      <c r="O37" s="98">
        <v>900</v>
      </c>
      <c r="P37" s="98">
        <v>900</v>
      </c>
      <c r="Q37" s="98">
        <v>900</v>
      </c>
      <c r="R37" s="98">
        <v>900</v>
      </c>
      <c r="S37" s="98">
        <v>900</v>
      </c>
      <c r="T37" s="98">
        <f>[1]Belton!D44</f>
        <v>900</v>
      </c>
      <c r="U37" s="98">
        <f>[1]Belton!E44</f>
        <v>900</v>
      </c>
      <c r="V37" s="98">
        <f>[1]Belton!D89</f>
        <v>895</v>
      </c>
      <c r="W37" s="98">
        <f>[1]Belton!E89</f>
        <v>895</v>
      </c>
      <c r="X37" s="98">
        <f>[1]Belton!D134</f>
        <v>895</v>
      </c>
      <c r="Y37" s="98">
        <f>[1]Belton!E134</f>
        <v>351.61</v>
      </c>
      <c r="Z37" s="98">
        <f>[1]Belton!D179</f>
        <v>895</v>
      </c>
      <c r="AA37" s="98">
        <f>[1]Belton!E179</f>
        <v>895</v>
      </c>
      <c r="AB37" s="110"/>
    </row>
    <row r="38">
      <c r="A38" s="94" t="s">
        <v>152</v>
      </c>
      <c r="B38" s="96" t="s">
        <v>179</v>
      </c>
      <c r="C38" s="97">
        <v>546</v>
      </c>
      <c r="D38" s="98">
        <v>800</v>
      </c>
      <c r="E38" s="98">
        <v>800</v>
      </c>
      <c r="F38" s="98">
        <v>800</v>
      </c>
      <c r="G38" s="98">
        <v>800</v>
      </c>
      <c r="H38" s="98">
        <v>800</v>
      </c>
      <c r="I38" s="98">
        <v>800</v>
      </c>
      <c r="J38" s="98">
        <v>800</v>
      </c>
      <c r="K38" s="98">
        <v>800</v>
      </c>
      <c r="L38" s="98">
        <v>825</v>
      </c>
      <c r="M38" s="98">
        <v>800</v>
      </c>
      <c r="N38" s="98">
        <v>725</v>
      </c>
      <c r="O38" s="98">
        <v>725</v>
      </c>
      <c r="P38" s="98">
        <v>725</v>
      </c>
      <c r="Q38" s="98">
        <v>0</v>
      </c>
      <c r="R38" s="98">
        <v>725</v>
      </c>
      <c r="S38" s="98">
        <v>710</v>
      </c>
      <c r="T38" s="98">
        <f>[1]Belton!D45</f>
        <v>725</v>
      </c>
      <c r="U38" s="98">
        <f>[1]Belton!E45</f>
        <v>740</v>
      </c>
      <c r="V38" s="98">
        <f>[1]Belton!D90</f>
        <v>725</v>
      </c>
      <c r="W38" s="98">
        <f>[1]Belton!E90</f>
        <v>725</v>
      </c>
      <c r="X38" s="98">
        <f>[1]Belton!D135</f>
        <v>725</v>
      </c>
      <c r="Y38" s="98">
        <f>[1]Belton!E135</f>
        <v>725</v>
      </c>
      <c r="Z38" s="98">
        <f>[1]Belton!D180</f>
        <v>725</v>
      </c>
      <c r="AA38" s="98">
        <f>[1]Belton!E180</f>
        <v>0</v>
      </c>
      <c r="AB38" s="110"/>
    </row>
    <row r="39">
      <c r="A39" s="94" t="s">
        <v>153</v>
      </c>
      <c r="B39" s="96" t="s">
        <v>183</v>
      </c>
      <c r="C39" s="97">
        <v>881</v>
      </c>
      <c r="D39" s="98">
        <v>965</v>
      </c>
      <c r="E39" s="98">
        <v>965</v>
      </c>
      <c r="F39" s="98">
        <v>965</v>
      </c>
      <c r="G39" s="98">
        <v>965</v>
      </c>
      <c r="H39" s="98">
        <v>965</v>
      </c>
      <c r="I39" s="98">
        <v>965</v>
      </c>
      <c r="J39" s="98">
        <v>965</v>
      </c>
      <c r="K39" s="98">
        <v>965</v>
      </c>
      <c r="L39" s="98">
        <v>965</v>
      </c>
      <c r="M39" s="98">
        <v>965</v>
      </c>
      <c r="N39" s="98">
        <v>965</v>
      </c>
      <c r="O39" s="98">
        <v>965</v>
      </c>
      <c r="P39" s="98">
        <v>965</v>
      </c>
      <c r="Q39" s="98">
        <v>965</v>
      </c>
      <c r="R39" s="98">
        <v>965</v>
      </c>
      <c r="S39" s="98">
        <v>965</v>
      </c>
      <c r="T39" s="98">
        <f>[1]Belton!D46</f>
        <v>965</v>
      </c>
      <c r="U39" s="98">
        <f>[1]Belton!E46</f>
        <v>965</v>
      </c>
      <c r="V39" s="98">
        <f>[1]Belton!D91</f>
        <v>965</v>
      </c>
      <c r="W39" s="98">
        <f>[1]Belton!E91</f>
        <v>965</v>
      </c>
      <c r="X39" s="98">
        <f>[1]Belton!D136</f>
        <v>965</v>
      </c>
      <c r="Y39" s="98">
        <f>[1]Belton!E136</f>
        <v>965</v>
      </c>
      <c r="Z39" s="98">
        <f>[1]Belton!D181</f>
        <v>1015</v>
      </c>
      <c r="AA39" s="98">
        <f>[1]Belton!E181</f>
        <v>965</v>
      </c>
      <c r="AB39" s="110"/>
    </row>
    <row r="40">
      <c r="A40" s="94" t="s">
        <v>154</v>
      </c>
      <c r="B40" s="96" t="s">
        <v>183</v>
      </c>
      <c r="C40" s="97">
        <v>881</v>
      </c>
      <c r="D40" s="98">
        <v>950</v>
      </c>
      <c r="E40" s="98">
        <v>950</v>
      </c>
      <c r="F40" s="98">
        <v>950</v>
      </c>
      <c r="G40" s="98">
        <v>950</v>
      </c>
      <c r="H40" s="98">
        <v>950</v>
      </c>
      <c r="I40" s="98">
        <v>950</v>
      </c>
      <c r="J40" s="98">
        <v>950</v>
      </c>
      <c r="K40" s="98">
        <v>950</v>
      </c>
      <c r="L40" s="98">
        <v>950</v>
      </c>
      <c r="M40" s="98">
        <v>950</v>
      </c>
      <c r="N40" s="98">
        <v>950</v>
      </c>
      <c r="O40" s="98">
        <v>845</v>
      </c>
      <c r="P40" s="98">
        <v>845</v>
      </c>
      <c r="Q40" s="98">
        <v>595</v>
      </c>
      <c r="R40" s="98">
        <v>845</v>
      </c>
      <c r="S40" s="98">
        <v>845</v>
      </c>
      <c r="T40" s="98">
        <f>[1]Belton!D47</f>
        <v>845</v>
      </c>
      <c r="U40" s="98">
        <f>[1]Belton!E47</f>
        <v>845</v>
      </c>
      <c r="V40" s="98">
        <f>[1]Belton!D92</f>
        <v>845</v>
      </c>
      <c r="W40" s="98">
        <f>[1]Belton!E92</f>
        <v>845</v>
      </c>
      <c r="X40" s="98">
        <f>[1]Belton!D137</f>
        <v>845</v>
      </c>
      <c r="Y40" s="98">
        <f>[1]Belton!E137</f>
        <v>645</v>
      </c>
      <c r="Z40" s="98">
        <f>[1]Belton!D182</f>
        <v>845</v>
      </c>
      <c r="AA40" s="98">
        <f>[1]Belton!E182</f>
        <v>845</v>
      </c>
      <c r="AB40" s="110"/>
    </row>
    <row r="41">
      <c r="A41" s="94" t="s">
        <v>140</v>
      </c>
      <c r="B41" s="96" t="s">
        <v>179</v>
      </c>
      <c r="C41" s="97">
        <v>546</v>
      </c>
      <c r="D41" s="98">
        <v>800</v>
      </c>
      <c r="E41" s="98">
        <v>800</v>
      </c>
      <c r="F41" s="98">
        <v>800</v>
      </c>
      <c r="G41" s="98">
        <v>800</v>
      </c>
      <c r="H41" s="98">
        <v>800</v>
      </c>
      <c r="I41" s="98">
        <v>0</v>
      </c>
      <c r="J41" s="98">
        <v>800</v>
      </c>
      <c r="K41" s="98">
        <v>0</v>
      </c>
      <c r="L41" s="98">
        <v>800</v>
      </c>
      <c r="M41" s="98">
        <v>0</v>
      </c>
      <c r="N41" s="98">
        <v>800</v>
      </c>
      <c r="O41" s="98">
        <v>0</v>
      </c>
      <c r="P41" s="98">
        <v>800</v>
      </c>
      <c r="Q41" s="98">
        <v>0</v>
      </c>
      <c r="R41" s="98">
        <v>800</v>
      </c>
      <c r="S41" s="98">
        <v>0</v>
      </c>
      <c r="T41" s="98">
        <f>[1]Belton!D34</f>
        <v>800</v>
      </c>
      <c r="U41" s="98">
        <f>[1]Belton!E34</f>
        <v>0</v>
      </c>
      <c r="V41" s="98">
        <f>[1]Belton!D79</f>
        <v>795</v>
      </c>
      <c r="W41" s="98">
        <f>[1]Belton!E79</f>
        <v>795</v>
      </c>
      <c r="X41" s="98">
        <f>[1]Belton!D124</f>
        <v>795</v>
      </c>
      <c r="Y41" s="98">
        <f>[1]Belton!E124</f>
        <v>344</v>
      </c>
      <c r="Z41" s="98">
        <f>[1]Belton!D169</f>
        <v>795</v>
      </c>
      <c r="AA41" s="98">
        <f>[1]Belton!E169</f>
        <v>795</v>
      </c>
      <c r="AB41" s="110"/>
    </row>
    <row r="42">
      <c r="A42" s="94" t="s">
        <v>141</v>
      </c>
      <c r="B42" s="96" t="s">
        <v>179</v>
      </c>
      <c r="C42" s="97">
        <v>546</v>
      </c>
      <c r="D42" s="98">
        <v>795</v>
      </c>
      <c r="E42" s="98">
        <v>795</v>
      </c>
      <c r="F42" s="98">
        <v>795</v>
      </c>
      <c r="G42" s="98">
        <v>795</v>
      </c>
      <c r="H42" s="98">
        <v>795</v>
      </c>
      <c r="I42" s="98">
        <v>795</v>
      </c>
      <c r="J42" s="98">
        <v>795</v>
      </c>
      <c r="K42" s="98">
        <v>795</v>
      </c>
      <c r="L42" s="98">
        <v>795</v>
      </c>
      <c r="M42" s="98">
        <v>795</v>
      </c>
      <c r="N42" s="98">
        <v>795</v>
      </c>
      <c r="O42" s="98">
        <v>795</v>
      </c>
      <c r="P42" s="98">
        <v>795</v>
      </c>
      <c r="Q42" s="98">
        <v>795</v>
      </c>
      <c r="R42" s="98">
        <v>795</v>
      </c>
      <c r="S42" s="98">
        <v>795</v>
      </c>
      <c r="T42" s="98">
        <f>[1]Belton!D35</f>
        <v>795</v>
      </c>
      <c r="U42" s="98">
        <f>[1]Belton!E35</f>
        <v>795</v>
      </c>
      <c r="V42" s="98">
        <f>[1]Belton!D80</f>
        <v>795</v>
      </c>
      <c r="W42" s="98">
        <f>[1]Belton!E80</f>
        <v>795</v>
      </c>
      <c r="X42" s="98">
        <f>[1]Belton!D125</f>
        <v>795</v>
      </c>
      <c r="Y42" s="98">
        <f>[1]Belton!E125</f>
        <v>795</v>
      </c>
      <c r="Z42" s="98">
        <f>[1]Belton!D170</f>
        <v>795</v>
      </c>
      <c r="AA42" s="98">
        <f>[1]Belton!E170</f>
        <v>795</v>
      </c>
      <c r="AB42" s="110"/>
    </row>
    <row r="43">
      <c r="A43" s="94" t="s">
        <v>142</v>
      </c>
      <c r="B43" s="96" t="s">
        <v>179</v>
      </c>
      <c r="C43" s="97">
        <v>546</v>
      </c>
      <c r="D43" s="98">
        <v>785</v>
      </c>
      <c r="E43" s="98">
        <v>2477.52</v>
      </c>
      <c r="F43" s="98">
        <v>835</v>
      </c>
      <c r="G43" s="98">
        <v>881.95</v>
      </c>
      <c r="H43" s="98">
        <v>835</v>
      </c>
      <c r="I43" s="98">
        <v>835</v>
      </c>
      <c r="J43" s="98">
        <v>835</v>
      </c>
      <c r="K43" s="98">
        <v>835</v>
      </c>
      <c r="L43" s="98">
        <v>835</v>
      </c>
      <c r="M43" s="98">
        <v>0</v>
      </c>
      <c r="N43" s="98">
        <v>835</v>
      </c>
      <c r="O43" s="98">
        <v>835</v>
      </c>
      <c r="P43" s="98">
        <v>835</v>
      </c>
      <c r="Q43" s="98">
        <v>1122</v>
      </c>
      <c r="R43" s="98">
        <v>835</v>
      </c>
      <c r="S43" s="98">
        <v>920</v>
      </c>
      <c r="T43" s="98">
        <f>[1]Belton!D36</f>
        <v>835</v>
      </c>
      <c r="U43" s="98">
        <f>[1]Belton!E36</f>
        <v>920</v>
      </c>
      <c r="V43" s="98">
        <f>[1]Belton!D81</f>
        <v>835</v>
      </c>
      <c r="W43" s="98">
        <f>[1]Belton!E81</f>
        <v>842.95</v>
      </c>
      <c r="X43" s="98">
        <f>[1]Belton!D126</f>
        <v>835</v>
      </c>
      <c r="Y43" s="98">
        <f>[1]Belton!E126</f>
        <v>835</v>
      </c>
      <c r="Z43" s="98">
        <f>[1]Belton!D171</f>
        <v>835</v>
      </c>
      <c r="AA43" s="98">
        <f>[1]Belton!E171</f>
        <v>835</v>
      </c>
      <c r="AB43" s="110"/>
    </row>
    <row r="44">
      <c r="A44" s="94" t="s">
        <v>143</v>
      </c>
      <c r="B44" s="96" t="s">
        <v>144</v>
      </c>
      <c r="C44" s="97">
        <v>300</v>
      </c>
      <c r="D44" s="98">
        <v>800</v>
      </c>
      <c r="E44" s="98">
        <v>800</v>
      </c>
      <c r="F44" s="98">
        <v>800</v>
      </c>
      <c r="G44" s="98">
        <v>800</v>
      </c>
      <c r="H44" s="98">
        <v>800</v>
      </c>
      <c r="I44" s="98">
        <v>800</v>
      </c>
      <c r="J44" s="98">
        <v>800</v>
      </c>
      <c r="K44" s="98">
        <v>800</v>
      </c>
      <c r="L44" s="98">
        <v>800</v>
      </c>
      <c r="M44" s="98">
        <v>800</v>
      </c>
      <c r="N44" s="98">
        <v>800</v>
      </c>
      <c r="O44" s="98">
        <v>800</v>
      </c>
      <c r="P44" s="98">
        <v>800</v>
      </c>
      <c r="Q44" s="98">
        <v>800</v>
      </c>
      <c r="R44" s="98">
        <v>800</v>
      </c>
      <c r="S44" s="98">
        <v>800</v>
      </c>
      <c r="T44" s="98">
        <f>[1]Belton!D37</f>
        <v>800</v>
      </c>
      <c r="U44" s="98">
        <f>[1]Belton!E37</f>
        <v>800</v>
      </c>
      <c r="V44" s="98">
        <f>[1]Belton!D82</f>
        <v>800</v>
      </c>
      <c r="W44" s="98">
        <f>[1]Belton!E82</f>
        <v>800</v>
      </c>
      <c r="X44" s="98">
        <f>[1]Belton!D127</f>
        <v>800</v>
      </c>
      <c r="Y44" s="98">
        <f>[1]Belton!E127</f>
        <v>800</v>
      </c>
      <c r="Z44" s="98">
        <f>[1]Belton!D172</f>
        <v>800</v>
      </c>
      <c r="AA44" s="98">
        <f>[1]Belton!E172</f>
        <v>800</v>
      </c>
      <c r="AB44" s="110"/>
    </row>
    <row r="45">
      <c r="A45" s="94" t="s">
        <v>145</v>
      </c>
      <c r="B45" s="96" t="s">
        <v>144</v>
      </c>
      <c r="C45" s="97">
        <v>300</v>
      </c>
      <c r="D45" s="98">
        <v>700</v>
      </c>
      <c r="E45" s="98">
        <v>0</v>
      </c>
      <c r="F45" s="98">
        <v>800</v>
      </c>
      <c r="G45" s="98">
        <v>0</v>
      </c>
      <c r="H45" s="98">
        <v>700</v>
      </c>
      <c r="I45" s="98">
        <v>0</v>
      </c>
      <c r="J45" s="98">
        <v>700</v>
      </c>
      <c r="K45" s="98">
        <v>0</v>
      </c>
      <c r="L45" s="98">
        <v>700</v>
      </c>
      <c r="M45" s="98">
        <v>0</v>
      </c>
      <c r="N45" s="98">
        <v>700</v>
      </c>
      <c r="O45" s="98">
        <v>0</v>
      </c>
      <c r="P45" s="98">
        <v>700</v>
      </c>
      <c r="Q45" s="98">
        <v>0</v>
      </c>
      <c r="R45" s="98">
        <v>650</v>
      </c>
      <c r="S45" s="98">
        <v>650</v>
      </c>
      <c r="T45" s="98">
        <f>[1]Belton!D38</f>
        <v>650</v>
      </c>
      <c r="U45" s="98">
        <f>[1]Belton!E38</f>
        <v>545.16</v>
      </c>
      <c r="V45" s="98">
        <f>[1]Belton!D83</f>
        <v>650</v>
      </c>
      <c r="W45" s="98">
        <f>[1]Belton!E83</f>
        <v>650</v>
      </c>
      <c r="X45" s="98">
        <f>[1]Belton!D128</f>
        <v>650</v>
      </c>
      <c r="Y45" s="98">
        <f>[1]Belton!E128</f>
        <v>0</v>
      </c>
      <c r="Z45" s="98">
        <f>[1]Belton!D173</f>
        <v>650</v>
      </c>
      <c r="AA45" s="98">
        <f>[1]Belton!E173</f>
        <v>650</v>
      </c>
      <c r="AB45" s="110"/>
    </row>
    <row r="46">
      <c r="A46" s="94" t="s">
        <v>146</v>
      </c>
      <c r="B46" s="96" t="s">
        <v>144</v>
      </c>
      <c r="C46" s="97">
        <v>300</v>
      </c>
      <c r="D46" s="98">
        <v>725</v>
      </c>
      <c r="E46" s="98">
        <v>725</v>
      </c>
      <c r="F46" s="98">
        <v>725</v>
      </c>
      <c r="G46" s="98">
        <v>725</v>
      </c>
      <c r="H46" s="98">
        <v>725</v>
      </c>
      <c r="I46" s="98">
        <v>725</v>
      </c>
      <c r="J46" s="98">
        <v>725</v>
      </c>
      <c r="K46" s="98">
        <v>725</v>
      </c>
      <c r="L46" s="98">
        <v>725</v>
      </c>
      <c r="M46" s="98">
        <v>725</v>
      </c>
      <c r="N46" s="98">
        <v>725</v>
      </c>
      <c r="O46" s="98">
        <v>725</v>
      </c>
      <c r="P46" s="98">
        <v>725</v>
      </c>
      <c r="Q46" s="98">
        <v>725</v>
      </c>
      <c r="R46" s="98">
        <v>725</v>
      </c>
      <c r="S46" s="98">
        <v>725</v>
      </c>
      <c r="T46" s="98">
        <f>[1]Belton!D39</f>
        <v>725</v>
      </c>
      <c r="U46" s="98">
        <f>[1]Belton!E39</f>
        <v>725</v>
      </c>
      <c r="V46" s="98">
        <f>[1]Belton!D84</f>
        <v>725</v>
      </c>
      <c r="W46" s="98">
        <f>[1]Belton!E84</f>
        <v>725</v>
      </c>
      <c r="X46" s="98">
        <f>[1]Belton!D129</f>
        <v>725</v>
      </c>
      <c r="Y46" s="98">
        <f>[1]Belton!E129</f>
        <v>725</v>
      </c>
      <c r="Z46" s="98">
        <f>[1]Belton!D174</f>
        <v>775</v>
      </c>
      <c r="AA46" s="98">
        <f>[1]Belton!E174</f>
        <v>725</v>
      </c>
      <c r="AB46" s="110"/>
    </row>
    <row r="47">
      <c r="A47" s="94" t="s">
        <v>147</v>
      </c>
      <c r="B47" s="96" t="s">
        <v>144</v>
      </c>
      <c r="C47" s="97">
        <v>300</v>
      </c>
      <c r="D47" s="98">
        <v>775</v>
      </c>
      <c r="E47" s="98">
        <v>1500</v>
      </c>
      <c r="F47" s="98">
        <v>775</v>
      </c>
      <c r="G47" s="98">
        <v>1200</v>
      </c>
      <c r="H47" s="98">
        <v>775</v>
      </c>
      <c r="I47" s="98">
        <v>1200</v>
      </c>
      <c r="J47" s="98">
        <v>775</v>
      </c>
      <c r="K47" s="98">
        <v>980</v>
      </c>
      <c r="L47" s="98">
        <v>775</v>
      </c>
      <c r="M47" s="98">
        <v>775</v>
      </c>
      <c r="N47" s="98">
        <v>775</v>
      </c>
      <c r="O47" s="98">
        <v>775</v>
      </c>
      <c r="P47" s="98">
        <v>775</v>
      </c>
      <c r="Q47" s="98">
        <v>0</v>
      </c>
      <c r="R47" s="98">
        <v>775</v>
      </c>
      <c r="S47" s="98">
        <v>0</v>
      </c>
      <c r="T47" s="98">
        <f>[1]Belton!D40</f>
        <v>775</v>
      </c>
      <c r="U47" s="98">
        <f>[1]Belton!E40</f>
        <v>0</v>
      </c>
      <c r="V47" s="98">
        <f>[1]Belton!D85</f>
        <v>700</v>
      </c>
      <c r="W47" s="98">
        <f>[1]Belton!E85</f>
        <v>750</v>
      </c>
      <c r="X47" s="98">
        <f>[1]Belton!D130</f>
        <v>700</v>
      </c>
      <c r="Y47" s="98">
        <f>[1]Belton!E130</f>
        <v>0</v>
      </c>
      <c r="Z47" s="98">
        <f>[1]Belton!D175</f>
        <v>700</v>
      </c>
      <c r="AA47" s="98">
        <f>[1]Belton!E175</f>
        <v>700</v>
      </c>
      <c r="AB47" s="110"/>
    </row>
    <row r="48">
      <c r="A48" s="94" t="s">
        <v>148</v>
      </c>
      <c r="B48" s="96" t="s">
        <v>182</v>
      </c>
      <c r="C48" s="97">
        <v>650</v>
      </c>
      <c r="D48" s="98">
        <v>850</v>
      </c>
      <c r="E48" s="98">
        <v>950</v>
      </c>
      <c r="F48" s="98">
        <v>850</v>
      </c>
      <c r="G48" s="98">
        <v>850.5</v>
      </c>
      <c r="H48" s="98">
        <v>900</v>
      </c>
      <c r="I48" s="98">
        <v>850</v>
      </c>
      <c r="J48" s="98">
        <v>900</v>
      </c>
      <c r="K48" s="98">
        <v>900</v>
      </c>
      <c r="L48" s="98">
        <v>900</v>
      </c>
      <c r="M48" s="98">
        <v>600</v>
      </c>
      <c r="N48" s="98">
        <v>900</v>
      </c>
      <c r="O48" s="98">
        <v>1100</v>
      </c>
      <c r="P48" s="98">
        <v>900</v>
      </c>
      <c r="Q48" s="98">
        <v>1000</v>
      </c>
      <c r="R48" s="98">
        <v>900</v>
      </c>
      <c r="S48" s="98">
        <v>800</v>
      </c>
      <c r="T48" s="98">
        <f>[1]Belton!D41</f>
        <v>900</v>
      </c>
      <c r="U48" s="98">
        <f>[1]Belton!E41</f>
        <v>1000</v>
      </c>
      <c r="V48" s="98">
        <f>[1]Belton!D86</f>
        <v>900</v>
      </c>
      <c r="W48" s="98">
        <f>[1]Belton!E86</f>
        <v>900</v>
      </c>
      <c r="X48" s="98">
        <f>[1]Belton!D131</f>
        <v>900</v>
      </c>
      <c r="Y48" s="98">
        <f>[1]Belton!E131</f>
        <v>900</v>
      </c>
      <c r="Z48" s="98">
        <f>[1]Belton!D176</f>
        <v>900</v>
      </c>
      <c r="AA48" s="98">
        <f>[1]Belton!E176</f>
        <v>800</v>
      </c>
      <c r="AB48" s="110"/>
    </row>
    <row r="49">
      <c r="A49" s="104" t="inlineStr">
        <is>
          <t>Total</t>
        </is>
      </c>
      <c r="B49" s="109"/>
      <c r="C49" s="109"/>
      <c r="D49" s="105">
        <f>SUM(D4:D48)</f>
        <v>38410.0</v>
      </c>
      <c r="E49" s="105">
        <f>SUM(E4:E48)</f>
        <v>38257.52</v>
      </c>
      <c r="F49" s="105">
        <f>SUM(F4:F48)</f>
        <v>38985.0</v>
      </c>
      <c r="G49" s="105">
        <f>SUM(G4:G48)</f>
        <v>37892.13</v>
      </c>
      <c r="H49" s="105">
        <f>SUM(H4:H48)</f>
        <v>39380.0</v>
      </c>
      <c r="I49" s="105">
        <f>SUM(I4:I48)</f>
        <v>35800.0</v>
      </c>
      <c r="J49" s="105">
        <f>SUM(J4:J48)</f>
        <v>39375.0</v>
      </c>
      <c r="K49" s="105">
        <f>SUM(K4:K48)</f>
        <v>33722.84</v>
      </c>
      <c r="L49" s="105">
        <f>SUM(L4:L48)</f>
        <v>39300.0</v>
      </c>
      <c r="M49" s="105">
        <f>SUM(M4:M48)</f>
        <v>33177.34</v>
      </c>
      <c r="N49" s="105">
        <f>SUM(N4:N48)</f>
        <v>39265.0</v>
      </c>
      <c r="O49" s="105">
        <f>SUM(O4:O48)</f>
        <v>33315.99</v>
      </c>
      <c r="P49" s="105">
        <f>SUM(P4:P48)</f>
        <v>39205.0</v>
      </c>
      <c r="Q49" s="105">
        <f>SUM(Q4:Q48)</f>
        <v>30987.48</v>
      </c>
      <c r="R49" s="105">
        <f>SUM(R4:R48)</f>
        <v>38980.0</v>
      </c>
      <c r="S49" s="105">
        <f>SUM(S4:S48)</f>
        <v>35756.06</v>
      </c>
      <c r="T49" s="105">
        <f>SUM(T4:T48)</f>
        <v>39030</v>
      </c>
      <c r="U49" s="105">
        <f>SUM(U4:U48)</f>
        <v>33629.570000000007</v>
      </c>
      <c r="V49" s="105">
        <f>SUM(V4:V48)</f>
        <v>38845</v>
      </c>
      <c r="W49" s="105">
        <f>SUM(W4:W48)</f>
        <v>37051.5</v>
      </c>
      <c r="X49" s="105">
        <f>SUM(X4:X48)</f>
        <v>38995</v>
      </c>
      <c r="Y49" s="105">
        <f>SUM(Y4:Y48)</f>
        <v>33000.61</v>
      </c>
      <c r="Z49" s="105">
        <f>SUM(Z4:Z48)</f>
        <v>39295</v>
      </c>
      <c r="AA49" s="105">
        <f>SUM(AA4:AA48)</f>
        <v>32040.97</v>
      </c>
      <c r="AB49" s="109"/>
    </row>
  </sheetData>
  <autoFilter ref="A3:AB48" xr:uid="{00000000-0009-0000-0000-000001000000}"/>
  <sortState xmlns:xlrd2="http://schemas.microsoft.com/office/spreadsheetml/2017/richdata2" ref="A5:AB52">
    <sortCondition ref="A1:A52"/>
  </sortState>
  <mergeCells count="12">
    <mergeCell ref="X2:Y2"/>
    <mergeCell ref="Z2:AA2"/>
    <mergeCell ref="N2:O2"/>
    <mergeCell ref="P2:Q2"/>
    <mergeCell ref="R2:S2"/>
    <mergeCell ref="T2:U2"/>
    <mergeCell ref="V2:W2"/>
    <mergeCell ref="D2:E2"/>
    <mergeCell ref="F2:G2"/>
    <mergeCell ref="H2:I2"/>
    <mergeCell ref="J2:K2"/>
    <mergeCell ref="L2:M2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E31"/>
  <sheetViews>
    <sheetView workbookViewId="0" zoomScaleNormal="100">
      <selection activeCell="A1" sqref="A1"/>
    </sheetView>
  </sheetViews>
  <sheetFormatPr defaultColWidth="9.1015625" defaultRowHeight="14.4"/>
  <cols>
    <col min="2" max="2" width="20.41796875" customWidth="1"/>
    <col min="3" max="3" width="8.5234375" customWidth="1"/>
    <col min="4" max="5" width="9.5234375" customWidth="1"/>
    <col min="6" max="6" width="10.68359375" customWidth="1"/>
    <col min="7" max="7" width="11.5234375" customWidth="1"/>
    <col min="8" max="8" width="10.5234375" customWidth="1"/>
    <col min="9" max="9" width="11.1015625" customWidth="1"/>
    <col min="10" max="10" width="10.89453125" customWidth="1"/>
    <col min="11" max="11" width="8.5234375" customWidth="1"/>
    <col min="12" max="12" width="10.3125" customWidth="1"/>
    <col min="13" max="13" width="10.5234375" customWidth="1"/>
    <col min="14" max="15" width="8.89453125" customWidth="1"/>
    <col min="16" max="16" width="9.5234375"/>
    <col min="17" max="17" width="16.41796875" customWidth="1"/>
    <col min="18" max="18" width="10.89453125" customWidth="1"/>
    <col min="19" max="19" width="16.41796875" customWidth="1"/>
    <col min="20" max="20" width="9.1015625" customWidth="1"/>
    <col min="21" max="21" width="10.89453125" customWidth="1"/>
    <col min="22" max="22" width="10.1015625" customWidth="1"/>
    <col min="23" max="23" width="10.68359375" customWidth="1"/>
    <col min="24" max="31" width="10.1015625"/>
  </cols>
  <sheetData>
    <row r="2" spans="2:30">
      <c r="B2" s="92" t="inlineStr">
        <is>
          <t>Particulars</t>
        </is>
      </c>
      <c r="C2" s="93" t="inlineStr">
        <is>
          <t>May 25</t>
        </is>
      </c>
      <c r="D2" s="93" t="inlineStr">
        <is>
          <t>Jun 25</t>
        </is>
      </c>
      <c r="E2" s="93" t="inlineStr">
        <is>
          <t>Jul 25</t>
        </is>
      </c>
      <c r="F2" s="93" t="inlineStr">
        <is>
          <t>Aug 25</t>
        </is>
      </c>
      <c r="G2" s="93" t="inlineStr">
        <is>
          <t>Sep 25</t>
        </is>
      </c>
      <c r="H2" s="93" t="inlineStr">
        <is>
          <t>Oct 25</t>
        </is>
      </c>
      <c r="I2" s="93" t="inlineStr">
        <is>
          <t>Nov 25</t>
        </is>
      </c>
      <c r="J2" s="93" t="inlineStr">
        <is>
          <t>Dec 25</t>
        </is>
      </c>
      <c r="K2" s="93" t="inlineStr">
        <is>
          <t>Jan 26</t>
        </is>
      </c>
      <c r="L2" s="93" t="inlineStr">
        <is>
          <t>Feb 26</t>
        </is>
      </c>
      <c r="M2" s="93" t="inlineStr">
        <is>
          <t>Mar 26</t>
        </is>
      </c>
      <c r="N2" s="93" t="inlineStr">
        <is>
          <t>Apr 26</t>
        </is>
      </c>
      <c r="Q2" s="92" t="inlineStr">
        <is>
          <t>Particulars</t>
        </is>
      </c>
      <c r="R2" s="93" t="inlineStr">
        <is>
          <t>May 25</t>
        </is>
      </c>
      <c r="S2" s="93" t="inlineStr">
        <is>
          <t>Jun 25</t>
        </is>
      </c>
      <c r="T2" s="93" t="inlineStr">
        <is>
          <t>Jul 25</t>
        </is>
      </c>
      <c r="U2" s="93" t="inlineStr">
        <is>
          <t>Aug 25</t>
        </is>
      </c>
      <c r="V2" s="93" t="inlineStr">
        <is>
          <t>Sep 25</t>
        </is>
      </c>
      <c r="W2" s="93" t="inlineStr">
        <is>
          <t>Oct 25</t>
        </is>
      </c>
      <c r="X2" s="93" t="inlineStr">
        <is>
          <t>Nov 25</t>
        </is>
      </c>
      <c r="Y2" s="93" t="inlineStr">
        <is>
          <t>Dec 25</t>
        </is>
      </c>
      <c r="Z2" s="93" t="inlineStr">
        <is>
          <t>Jan 26</t>
        </is>
      </c>
      <c r="AA2" s="93" t="inlineStr">
        <is>
          <t>Feb 26</t>
        </is>
      </c>
      <c r="AB2" s="93" t="inlineStr">
        <is>
          <t>Mar 26</t>
        </is>
      </c>
      <c r="AC2" s="93" t="inlineStr">
        <is>
          <t>Apr 26</t>
        </is>
      </c>
      <c r="AD2" t="inlineStr" s="93">
        <is>
          <t>Total</t>
        </is>
      </c>
    </row>
    <row r="3" spans="2:30">
      <c r="B3" s="94" t="s">
        <v>156</v>
      </c>
      <c r="C3" s="98">
        <f>'T12 May25-Apr26'!B12</f>
        <v>38348.0</v>
      </c>
      <c r="D3" s="98">
        <f>'T12 May25-Apr26'!C12</f>
        <v>39332.13</v>
      </c>
      <c r="E3" s="98">
        <f>'T12 May25-Apr26'!D12</f>
        <v>36040.0</v>
      </c>
      <c r="F3" s="98">
        <f>'T12 May25-Apr26'!E12</f>
        <v>33912.84</v>
      </c>
      <c r="G3" s="98">
        <f>'T12 May25-Apr26'!F12</f>
        <v>33342.34</v>
      </c>
      <c r="H3" s="98">
        <f>'T12 May25-Apr26'!G12</f>
        <v>33962.2</v>
      </c>
      <c r="I3" s="98">
        <f>'T12 May25-Apr26'!H12</f>
        <v>31078.38</v>
      </c>
      <c r="J3" s="98">
        <f>'T12 May25-Apr26'!I12</f>
        <v>36687.06</v>
      </c>
      <c r="K3" s="98">
        <f>'T12 May25-Apr26'!J12</f>
        <v>33719.57</v>
      </c>
      <c r="L3" s="98">
        <f>'T12 May25-Apr26'!K12</f>
        <v>37141.5</v>
      </c>
      <c r="M3" s="98">
        <f>'T12 May25-Apr26'!L12</f>
        <v>34090.61</v>
      </c>
      <c r="N3" s="98">
        <f>'T12 May25-Apr26'!M12</f>
        <v>34580.97</v>
      </c>
      <c r="Q3" s="94" t="s">
        <v>37</v>
      </c>
      <c r="R3" s="98">
        <f>'T12 May25-Apr26'!B26</f>
        <v>41223.59</v>
      </c>
      <c r="S3" s="98">
        <f>'T12 May25-Apr26'!C26</f>
        <v>42749.55</v>
      </c>
      <c r="T3" s="98">
        <f>'T12 May25-Apr26'!D26</f>
        <v>39362.47</v>
      </c>
      <c r="U3" s="98">
        <f>'T12 May25-Apr26'!E26</f>
        <v>39034.69</v>
      </c>
      <c r="V3" s="98">
        <f>'T12 May25-Apr26'!F26</f>
        <v>35907.31</v>
      </c>
      <c r="W3" s="98">
        <f>'T12 May25-Apr26'!G26</f>
        <v>36183.3</v>
      </c>
      <c r="X3" s="98">
        <f>'T12 May25-Apr26'!H26</f>
        <v>32920.56</v>
      </c>
      <c r="Y3" s="98">
        <f>'T12 May25-Apr26'!I26</f>
        <v>38643.73</v>
      </c>
      <c r="Z3" s="98">
        <f>'T12 May25-Apr26'!J26</f>
        <v>36871.08</v>
      </c>
      <c r="AA3" s="98">
        <f>'T12 May25-Apr26'!K26</f>
        <v>41642.77</v>
      </c>
      <c r="AB3" s="98">
        <f>'T12 May25-Apr26'!L26</f>
        <v>36556.5</v>
      </c>
      <c r="AC3" s="98">
        <f>'T12 May25-Apr26'!M26</f>
        <v>36476.81</v>
      </c>
      <c r="AD3" s="98">
        <f>SUM(R3:AC3)</f>
        <v>457572.36</v>
      </c>
    </row>
    <row r="4" spans="2:30">
      <c r="B4" s="94" t="s">
        <v>41</v>
      </c>
      <c r="C4" s="98">
        <f>'T12 May25-Apr26'!B30</f>
        <v>41223.59</v>
      </c>
      <c r="D4" s="98">
        <f>'T12 May25-Apr26'!C30</f>
        <v>42749.55</v>
      </c>
      <c r="E4" s="98">
        <f>'T12 May25-Apr26'!D30</f>
        <v>39362.47</v>
      </c>
      <c r="F4" s="98">
        <f>'T12 May25-Apr26'!E30</f>
        <v>39034.69</v>
      </c>
      <c r="G4" s="98">
        <f>'T12 May25-Apr26'!F30</f>
        <v>35907.31</v>
      </c>
      <c r="H4" s="98">
        <f>'T12 May25-Apr26'!G30</f>
        <v>36183.3</v>
      </c>
      <c r="I4" s="98">
        <f>'T12 May25-Apr26'!H30</f>
        <v>32920.56</v>
      </c>
      <c r="J4" s="98">
        <f>'T12 May25-Apr26'!I30</f>
        <v>38643.73</v>
      </c>
      <c r="K4" s="98">
        <f>'T12 May25-Apr26'!J30</f>
        <v>36871.08</v>
      </c>
      <c r="L4" s="98">
        <f>'T12 May25-Apr26'!K30</f>
        <v>41642.77</v>
      </c>
      <c r="M4" s="98">
        <f>'T12 May25-Apr26'!L30</f>
        <v>36556.5</v>
      </c>
      <c r="N4" s="98">
        <f>'T12 May25-Apr26'!M30</f>
        <v>36476.81</v>
      </c>
      <c r="Q4" s="94" t="s">
        <v>85</v>
      </c>
      <c r="R4" s="98">
        <f>'T12 May25-Apr26'!B75</f>
        <v>12147.4758333333</v>
      </c>
      <c r="S4" s="98">
        <f>'T12 May25-Apr26'!C75</f>
        <v>15010.7958333333</v>
      </c>
      <c r="T4" s="98">
        <f>'T12 May25-Apr26'!D75</f>
        <v>14935.3858333333</v>
      </c>
      <c r="U4" s="98">
        <f>'T12 May25-Apr26'!E75</f>
        <v>11635.2158333333</v>
      </c>
      <c r="V4" s="98">
        <f>'T12 May25-Apr26'!F75</f>
        <v>20333.3758333333</v>
      </c>
      <c r="W4" s="98">
        <f>'T12 May25-Apr26'!G75</f>
        <v>13742.7858333333</v>
      </c>
      <c r="X4" s="98">
        <f>'T12 May25-Apr26'!H75</f>
        <v>12119.1358333333</v>
      </c>
      <c r="Y4" s="98">
        <f>'T12 May25-Apr26'!I75</f>
        <v>21047.7858333333</v>
      </c>
      <c r="Z4" s="98">
        <f>'T12 May25-Apr26'!J75</f>
        <v>13536.0158333333</v>
      </c>
      <c r="AA4" s="98">
        <f>'T12 May25-Apr26'!K75</f>
        <v>12527.6858333333</v>
      </c>
      <c r="AB4" s="98">
        <f>'T12 May25-Apr26'!L75</f>
        <v>16504.3058333333</v>
      </c>
      <c r="AC4" s="98">
        <f>'T12 May25-Apr26'!M75</f>
        <v>16566.3458333333</v>
      </c>
      <c r="AD4" s="98">
        <f>SUM(R4:AC4)</f>
        <v>180106.31</v>
      </c>
    </row>
    <row r="5" spans="2:30">
      <c r="Q5" s="104" t="s">
        <v>87</v>
      </c>
      <c r="R5" s="105">
        <f>R3-R4</f>
        <v>29076.1141666667</v>
      </c>
      <c r="S5" s="105">
        <f>S3-S4</f>
        <v>27738.7541666667</v>
      </c>
      <c r="T5" s="105">
        <f>T3-T4</f>
        <v>24427.0841666667</v>
      </c>
      <c r="U5" s="105">
        <f>U3-U4</f>
        <v>27399.4741666667</v>
      </c>
      <c r="V5" s="105">
        <f>V3-V4</f>
        <v>15573.9341666667</v>
      </c>
      <c r="W5" s="105">
        <f>W3-W4</f>
        <v>22440.5141666667</v>
      </c>
      <c r="X5" s="105">
        <f>X3-X4</f>
        <v>20801.4241666667</v>
      </c>
      <c r="Y5" s="105">
        <f>Y3-Y4</f>
        <v>17595.9441666667</v>
      </c>
      <c r="Z5" s="105">
        <f>Z3-Z4</f>
        <v>23335.0641666667</v>
      </c>
      <c r="AA5" s="105">
        <f>AA3-AA4</f>
        <v>29115.0841666667</v>
      </c>
      <c r="AB5" s="105">
        <f>AB3-AB4</f>
        <v>20052.1941666667</v>
      </c>
      <c r="AC5" s="105">
        <f>AC3-AC4</f>
        <v>19910.4641666667</v>
      </c>
      <c r="AD5" s="105">
        <f>SUM(R5:AC5)</f>
        <v>277466.05</v>
      </c>
    </row>
    <row r="27" spans="2:31">
      <c r="B27" s="92" t="inlineStr">
        <is>
          <t>Particulars</t>
        </is>
      </c>
      <c r="C27" s="93" t="inlineStr">
        <is>
          <t>May 25</t>
        </is>
      </c>
      <c r="D27" s="93" t="inlineStr">
        <is>
          <t>Jun 25</t>
        </is>
      </c>
      <c r="E27" s="93" t="inlineStr">
        <is>
          <t>Jul 25</t>
        </is>
      </c>
      <c r="F27" s="93" t="inlineStr">
        <is>
          <t>Aug 25</t>
        </is>
      </c>
      <c r="G27" s="93" t="inlineStr">
        <is>
          <t>Sep 25</t>
        </is>
      </c>
      <c r="H27" s="93" t="inlineStr">
        <is>
          <t>Oct 25</t>
        </is>
      </c>
      <c r="I27" s="93" t="inlineStr">
        <is>
          <t>Nov 25</t>
        </is>
      </c>
      <c r="J27" s="93" t="inlineStr">
        <is>
          <t>Dec 25</t>
        </is>
      </c>
      <c r="K27" s="93" t="inlineStr">
        <is>
          <t>Jan 26</t>
        </is>
      </c>
      <c r="L27" s="93" t="inlineStr">
        <is>
          <t>Feb 26</t>
        </is>
      </c>
      <c r="M27" s="93" t="inlineStr">
        <is>
          <t>Mar 26</t>
        </is>
      </c>
      <c r="N27" s="93" t="inlineStr">
        <is>
          <t>Apr 26</t>
        </is>
      </c>
      <c r="P27" s="93" t="inlineStr">
        <is>
          <t>Average</t>
        </is>
      </c>
      <c r="S27" s="92" t="inlineStr">
        <is>
          <t>Particulars</t>
        </is>
      </c>
      <c r="T27" s="93" t="inlineStr">
        <is>
          <t>May 25</t>
        </is>
      </c>
      <c r="U27" s="93" t="inlineStr">
        <is>
          <t>Jun 25</t>
        </is>
      </c>
      <c r="V27" s="93" t="inlineStr">
        <is>
          <t>Jul 25</t>
        </is>
      </c>
      <c r="W27" s="93" t="inlineStr">
        <is>
          <t>Aug 25</t>
        </is>
      </c>
      <c r="X27" s="93" t="inlineStr">
        <is>
          <t>Sep 25</t>
        </is>
      </c>
      <c r="Y27" s="93" t="inlineStr">
        <is>
          <t>Oct 25</t>
        </is>
      </c>
      <c r="Z27" s="93" t="inlineStr">
        <is>
          <t>Nov 25</t>
        </is>
      </c>
      <c r="AA27" s="93" t="inlineStr">
        <is>
          <t>Dec 25</t>
        </is>
      </c>
      <c r="AB27" s="93" t="inlineStr">
        <is>
          <t>Jan 26</t>
        </is>
      </c>
      <c r="AC27" s="93" t="inlineStr">
        <is>
          <t>Feb 26</t>
        </is>
      </c>
      <c r="AD27" s="93" t="inlineStr">
        <is>
          <t>Mar 26</t>
        </is>
      </c>
      <c r="AE27" s="93" t="inlineStr">
        <is>
          <t>Apr 26</t>
        </is>
      </c>
    </row>
    <row r="28" spans="2:31">
      <c r="B28" s="94" t="s">
        <v>158</v>
      </c>
      <c r="C28" s="100">
        <v>45</v>
      </c>
      <c r="D28" s="100">
        <v>45</v>
      </c>
      <c r="E28" s="100">
        <v>45</v>
      </c>
      <c r="F28" s="100">
        <v>45</v>
      </c>
      <c r="G28" s="100">
        <v>45</v>
      </c>
      <c r="H28" s="100">
        <v>45</v>
      </c>
      <c r="I28" s="100">
        <v>45</v>
      </c>
      <c r="J28" s="100">
        <v>45</v>
      </c>
      <c r="K28" s="100">
        <v>45</v>
      </c>
      <c r="L28" s="100">
        <v>45</v>
      </c>
      <c r="M28" s="100">
        <v>45</v>
      </c>
      <c r="N28" s="100">
        <v>45</v>
      </c>
      <c r="P28" s="101">
        <f>SUM(C28:N28)/12</f>
        <v>45.0</v>
      </c>
      <c r="S28" s="94" t="s">
        <v>159</v>
      </c>
      <c r="T28" s="98">
        <v>2879.25</v>
      </c>
      <c r="U28" s="98">
        <v>2858.86</v>
      </c>
      <c r="V28" s="98">
        <v>3097.77</v>
      </c>
      <c r="W28" s="98">
        <v>2905.81</v>
      </c>
      <c r="X28" s="98">
        <v>3359.2</v>
      </c>
      <c r="Y28" s="98">
        <v>3408.76</v>
      </c>
      <c r="Z28" s="98">
        <v>1790.16</v>
      </c>
      <c r="AA28" s="98">
        <v>1515.79</v>
      </c>
      <c r="AB28" s="98">
        <v>2262.66</v>
      </c>
      <c r="AC28" s="98">
        <v>2110</v>
      </c>
      <c r="AD28" s="98">
        <v>2312.4899999999998</v>
      </c>
      <c r="AE28" s="98">
        <v>1929.63</v>
      </c>
    </row>
    <row r="29" spans="2:31">
      <c r="B29" s="94" t="s">
        <v>160</v>
      </c>
      <c r="C29" s="100">
        <v>4</v>
      </c>
      <c r="D29" s="100">
        <v>2</v>
      </c>
      <c r="E29" s="100">
        <v>5</v>
      </c>
      <c r="F29" s="100">
        <v>4</v>
      </c>
      <c r="G29" s="100">
        <v>7</v>
      </c>
      <c r="H29" s="100">
        <v>3</v>
      </c>
      <c r="I29" s="100">
        <v>5</v>
      </c>
      <c r="J29" s="100">
        <v>4</v>
      </c>
      <c r="K29" s="100">
        <v>3</v>
      </c>
      <c r="L29" s="100">
        <v>0</v>
      </c>
      <c r="M29" s="100">
        <v>2</v>
      </c>
      <c r="N29" s="100">
        <v>3</v>
      </c>
      <c r="P29" s="101">
        <f>SUM(C29:N29)/12</f>
        <v>3.5</v>
      </c>
    </row>
    <row r="30" spans="2:31">
      <c r="B30" s="94" t="s">
        <v>161</v>
      </c>
      <c r="C30" s="100">
        <f>C28-C29</f>
        <v>41.0</v>
      </c>
      <c r="D30" s="100">
        <f>D28-D29</f>
        <v>43.0</v>
      </c>
      <c r="E30" s="100">
        <f>E28-E29</f>
        <v>40.0</v>
      </c>
      <c r="F30" s="100">
        <f>F28-F29</f>
        <v>41.0</v>
      </c>
      <c r="G30" s="100">
        <f>G28-G29</f>
        <v>38.0</v>
      </c>
      <c r="H30" s="100">
        <f>H28-H29</f>
        <v>42.0</v>
      </c>
      <c r="I30" s="100">
        <f>I28-I29</f>
        <v>40.0</v>
      </c>
      <c r="J30" s="100">
        <f>J28-J29</f>
        <v>41.0</v>
      </c>
      <c r="K30" s="100">
        <f>K28-K29</f>
        <v>42.0</v>
      </c>
      <c r="L30" s="100">
        <f>L28-L29</f>
        <v>45.0</v>
      </c>
      <c r="M30" s="100">
        <f>M28-M29</f>
        <v>43.0</v>
      </c>
      <c r="N30" s="100">
        <f>N28-N29</f>
        <v>42.0</v>
      </c>
      <c r="P30" s="101">
        <f>SUM(C30:N30)/12</f>
        <v>41.5</v>
      </c>
    </row>
    <row r="31" spans="2:31">
      <c r="B31" s="104" t="s">
        <v>162</v>
      </c>
      <c r="C31" s="107">
        <f>C30/C28</f>
        <v>0.911111111111111</v>
      </c>
      <c r="D31" s="107">
        <f>D30/D28</f>
        <v>0.955555555555556</v>
      </c>
      <c r="E31" s="107">
        <f>E30/E28</f>
        <v>0.888888888888889</v>
      </c>
      <c r="F31" s="107">
        <f>F30/F28</f>
        <v>0.911111111111111</v>
      </c>
      <c r="G31" s="107">
        <f>G30/G28</f>
        <v>0.844444444444444</v>
      </c>
      <c r="H31" s="107">
        <f>H30/H28</f>
        <v>0.933333333333333</v>
      </c>
      <c r="I31" s="107">
        <f>I30/I28</f>
        <v>0.888888888888889</v>
      </c>
      <c r="J31" s="107">
        <f>J30/J28</f>
        <v>0.911111111111111</v>
      </c>
      <c r="K31" s="107">
        <f>K30/K28</f>
        <v>0.933333333333333</v>
      </c>
      <c r="L31" s="107">
        <f>L30/L28</f>
        <v>1.0</v>
      </c>
      <c r="M31" s="107">
        <f>M30/M28</f>
        <v>0.955555555555556</v>
      </c>
      <c r="N31" s="107">
        <f>N30/N28</f>
        <v>0.933333333333333</v>
      </c>
      <c r="P31" s="107">
        <f>P30/P28</f>
        <v>0.922222222222222</v>
      </c>
    </row>
  </sheetData>
  <pageMargins left="0.75" right="0.75" top="1" bottom="1" header="0.5" footer="0.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C17"/>
  <sheetViews>
    <sheetView workbookViewId="0" zoomScaleNormal="100">
      <selection activeCell="A1" sqref="A1"/>
    </sheetView>
  </sheetViews>
  <sheetFormatPr defaultColWidth="8.89453125" defaultRowHeight="14.4"/>
  <cols>
    <col min="1" max="1" width="3" customWidth="1"/>
    <col min="2" max="2" width="5" customWidth="1"/>
    <col min="3" max="3" width="50" customWidth="1"/>
  </cols>
  <sheetData>
    <row r="2">
      <c r="B2" t="inlineStr" s="90">
        <is>
          <t>Capital Improvements &amp; Property Highlights</t>
        </is>
      </c>
    </row>
    <row r="4">
      <c r="B4" t="inlineStr" s="93">
        <is>
          <t>#</t>
        </is>
      </c>
      <c r="C4" t="inlineStr" s="92">
        <is>
          <t>Item</t>
        </is>
      </c>
    </row>
    <row r="5">
      <c r="B5" s="96">
        <v>1</v>
      </c>
      <c r="C5" t="inlineStr" s="95">
        <is>
          <t>Spent close to $900K on renovations</t>
        </is>
      </c>
    </row>
    <row r="6">
      <c r="B6" s="96">
        <v>2</v>
      </c>
      <c r="C6" t="inlineStr" s="94">
        <is>
          <t>Renovated 99% of units</t>
        </is>
      </c>
    </row>
    <row r="7">
      <c r="B7" s="96">
        <v>3</v>
      </c>
      <c r="C7" t="inlineStr" s="94">
        <is>
          <t>Renovated kitchens and bathrooms</t>
        </is>
      </c>
    </row>
    <row r="8">
      <c r="B8" s="96">
        <v>4</v>
      </c>
      <c r="C8" t="inlineStr" s="94">
        <is>
          <t>New flooring</t>
        </is>
      </c>
    </row>
    <row r="9">
      <c r="B9" s="96">
        <v>5</v>
      </c>
      <c r="C9" t="inlineStr" s="94">
        <is>
          <t>New appliances</t>
        </is>
      </c>
    </row>
    <row r="10">
      <c r="B10" s="96">
        <v>6</v>
      </c>
      <c r="C10" t="inlineStr" s="94">
        <is>
          <t>New ACs</t>
        </is>
      </c>
    </row>
    <row r="11">
      <c r="B11" s="96">
        <v>7</v>
      </c>
      <c r="C11" t="inlineStr" s="94">
        <is>
          <t>Fixed all plumbing issues</t>
        </is>
      </c>
    </row>
    <row r="12">
      <c r="B12" s="96">
        <v>8</v>
      </c>
      <c r="C12" t="inlineStr" s="94">
        <is>
          <t>Fixed all decks / new decks</t>
        </is>
      </c>
    </row>
    <row r="13">
      <c r="B13" s="96">
        <v>9</v>
      </c>
      <c r="C13" t="inlineStr" s="94">
        <is>
          <t>Painted all 9 buildings</t>
        </is>
      </c>
    </row>
    <row r="14">
      <c r="B14" s="96">
        <v>10</v>
      </c>
      <c r="C14" t="inlineStr" s="94">
        <is>
          <t>New road on back side; fixed all roads</t>
        </is>
      </c>
    </row>
    <row r="15">
      <c r="B15" s="96">
        <v>11</v>
      </c>
      <c r="C15" t="inlineStr" s="94">
        <is>
          <t>Landscaping</t>
        </is>
      </c>
    </row>
    <row r="16">
      <c r="B16" s="96">
        <v>12</v>
      </c>
      <c r="C16" t="inlineStr" s="94">
        <is>
          <t>7-8 storage units</t>
        </is>
      </c>
    </row>
    <row r="17">
      <c r="B17" s="96">
        <v>13</v>
      </c>
      <c r="C17" t="inlineStr" s="94">
        <is>
          <t>6+ acres of land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D14EF-9F34-4F02-89C0-E1CB6A1428E5}">
  <dimension ref="A1:G7"/>
  <sheetViews>
    <sheetView workbookViewId="0" zoomScaleNormal="100">
      <pane topLeftCell="A2" activePane="bottomLeft" state="frozen" ySplit="1"/>
      <selection pane="bottomLeft" activeCell="A2" sqref="A2"/>
    </sheetView>
  </sheetViews>
  <sheetFormatPr defaultColWidth="8.89453125" defaultRowHeight="14.4"/>
  <cols>
    <col min="1" max="1" width="10" customWidth="1"/>
    <col min="2" max="2" width="18" customWidth="1"/>
    <col min="3" max="7" width="16" customWidth="1"/>
  </cols>
  <sheetData>
    <row r="1" spans="1:7" s="73" customFormat="1" ht="30" customHeight="1">
      <c r="A1" s="92" t="inlineStr">
        <is>
          <t>Tax Year</t>
        </is>
      </c>
      <c r="B1" s="92" t="inlineStr">
        <is>
          <t>Parcel / Address</t>
        </is>
      </c>
      <c r="C1" s="93" t="inlineStr">
        <is>
          <t>Appraised Value</t>
        </is>
      </c>
      <c r="D1" s="93" t="inlineStr">
        <is>
          <t>Assessed Value</t>
        </is>
      </c>
      <c r="E1" s="93" t="inlineStr">
        <is>
          <t>Annual Taxes</t>
        </is>
      </c>
      <c r="F1" s="93" t="inlineStr">
        <is>
          <t>Assessment Ratio</t>
        </is>
      </c>
      <c r="G1" s="93" t="inlineStr">
        <is>
          <t>Levy Rate</t>
        </is>
      </c>
    </row>
    <row r="2" spans="1:7">
      <c r="A2" s="96">
        <v>2025</v>
      </c>
      <c r="B2" s="94" t="s">
        <v>191</v>
      </c>
      <c r="C2" s="98">
        <v>149940</v>
      </c>
      <c r="D2" s="98">
        <v>28490</v>
      </c>
      <c r="E2" s="99">
        <v>2330.7800000000002</v>
      </c>
      <c r="F2" s="102">
        <f>D2/C2</f>
        <v>0.190009337068161</v>
      </c>
      <c r="G2" s="103">
        <f>E2/D2</f>
        <v>0.0818104598104598</v>
      </c>
    </row>
    <row r="3" spans="1:7">
      <c r="A3" s="96">
        <v>2025</v>
      </c>
      <c r="B3" s="94" t="s">
        <v>190</v>
      </c>
      <c r="C3" s="98">
        <v>302160</v>
      </c>
      <c r="D3" s="98">
        <v>57410</v>
      </c>
      <c r="E3" s="99">
        <v>4696.7</v>
      </c>
      <c r="F3" s="102">
        <f>D3/C3</f>
        <v>0.189998676198041</v>
      </c>
      <c r="G3" s="103">
        <f>E3/D3</f>
        <v>0.0818097892353249</v>
      </c>
    </row>
    <row r="4" spans="1:7">
      <c r="A4" s="96">
        <v>2025</v>
      </c>
      <c r="B4" s="94" t="s">
        <v>189</v>
      </c>
      <c r="C4" s="98">
        <v>78980</v>
      </c>
      <c r="D4" s="98">
        <v>15010</v>
      </c>
      <c r="E4" s="99">
        <v>1227.97</v>
      </c>
      <c r="F4" s="102">
        <f>D4/C4</f>
        <v>0.190048113446442</v>
      </c>
      <c r="G4" s="103">
        <f>E4/D4</f>
        <v>0.0818101265822785</v>
      </c>
    </row>
    <row r="5" spans="1:7">
      <c r="A5" s="96">
        <v>2025</v>
      </c>
      <c r="B5" s="94" t="s">
        <v>188</v>
      </c>
      <c r="C5" s="98">
        <v>119280</v>
      </c>
      <c r="D5" s="98">
        <v>27500</v>
      </c>
      <c r="E5" s="99">
        <v>2313.92</v>
      </c>
      <c r="F5" s="102">
        <f>D5/C5</f>
        <v>0.230549966465459</v>
      </c>
      <c r="G5" s="103">
        <f>E5/D5</f>
        <v>0.0841425454545455</v>
      </c>
    </row>
    <row r="6" spans="1:7">
      <c r="A6" s="96">
        <v>2025</v>
      </c>
      <c r="B6" s="94" t="s">
        <v>187</v>
      </c>
      <c r="C6" s="98">
        <v>111330</v>
      </c>
      <c r="D6" s="98">
        <v>21160</v>
      </c>
      <c r="E6" s="99">
        <v>1731.1</v>
      </c>
      <c r="F6" s="102">
        <f>D6/C6</f>
        <v>0.190065570825474</v>
      </c>
      <c r="G6" s="103">
        <f>E6/D6</f>
        <v>0.0818100189035917</v>
      </c>
    </row>
    <row r="7" spans="1:7" s="73" customFormat="1">
      <c r="A7" s="104" t="s">
        <v>186</v>
      </c>
      <c r="B7" s="104"/>
      <c r="C7" s="105">
        <f>SUM(C2:C6)</f>
        <v>761690.0</v>
      </c>
      <c r="D7" s="105">
        <f>SUM(D2:D6)</f>
        <v>149570.0</v>
      </c>
      <c r="E7" s="106">
        <f>SUM(E2:E6)</f>
        <v>12300.47</v>
      </c>
      <c r="F7" s="107">
        <f>D7/C7</f>
        <v>0.196365975659389</v>
      </c>
      <c r="G7" s="108">
        <f>E7/D7</f>
        <v>0.0822388848031022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T12 May25-Apr26</vt:lpstr>
      <vt:lpstr>Rent Roll</vt:lpstr>
      <vt:lpstr>Charts</vt:lpstr>
      <vt:lpstr>Cap Ex</vt:lpstr>
      <vt:lpstr>Property Taxes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Austin Paul</cp:lastModifiedBy>
  <dcterms:created xsi:type="dcterms:W3CDTF">2023-03-10T03:21:00Z</dcterms:created>
  <dcterms:modified xsi:type="dcterms:W3CDTF">2026-06-25T13:48:30Z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318AF6BB710A484999A7314487A7E115_13</vt:lpwstr>
  </property>
  <property fmtid="{D5CDD505-2E9C-101B-9397-08002B2CF9AE}" pid="3" name="KSOProductBuildVer">
    <vt:lpwstr>1033-12.1.0.26372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