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aul\Documents\"/>
    </mc:Choice>
  </mc:AlternateContent>
  <xr:revisionPtr revIDLastSave="0" documentId="8_{F269353E-E54A-4529-A01F-4CD93B79338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2021" sheetId="1" r:id="rId1"/>
    <sheet name="2020" sheetId="2" r:id="rId2"/>
    <sheet name="2019" sheetId="4" r:id="rId3"/>
    <sheet name="Cap Ex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" l="1"/>
  <c r="M69" i="1"/>
  <c r="M21" i="1"/>
  <c r="M18" i="1"/>
  <c r="M17" i="1"/>
  <c r="M15" i="1"/>
  <c r="M41" i="1"/>
  <c r="M42" i="1" s="1"/>
  <c r="M40" i="1"/>
  <c r="M79" i="1"/>
  <c r="M88" i="1"/>
  <c r="M75" i="1"/>
  <c r="M58" i="1"/>
  <c r="M57" i="1"/>
  <c r="M25" i="1"/>
  <c r="M24" i="1"/>
  <c r="M61" i="1" l="1"/>
  <c r="M22" i="1"/>
  <c r="M35" i="1"/>
  <c r="M44" i="1" l="1"/>
  <c r="M55" i="1" s="1"/>
  <c r="M89" i="1" s="1"/>
  <c r="M36" i="1"/>
  <c r="M91" i="1" l="1"/>
</calcChain>
</file>

<file path=xl/sharedStrings.xml><?xml version="1.0" encoding="utf-8"?>
<sst xmlns="http://schemas.openxmlformats.org/spreadsheetml/2006/main" count="320" uniqueCount="149">
  <si>
    <t>Cash Flow - 12 Month</t>
  </si>
  <si>
    <r>
      <rPr>
        <b/>
        <sz val="11"/>
        <rFont val="Arial"/>
      </rPr>
      <t>Celtic Property Management</t>
    </r>
  </si>
  <si>
    <r>
      <rPr>
        <b/>
        <sz val="11"/>
        <rFont val="Arial"/>
      </rPr>
      <t xml:space="preserve">Properties: </t>
    </r>
    <r>
      <rPr>
        <sz val="11"/>
        <rFont val="Arial"/>
      </rPr>
      <t>Rock Ridge Ranch Apts / Rock Ridge Ranch Holdings LLC - 10561 Cypress Ave Kansas City, MO 64137</t>
    </r>
  </si>
  <si>
    <r>
      <rPr>
        <b/>
        <sz val="11"/>
        <rFont val="Arial"/>
      </rPr>
      <t xml:space="preserve">Accounting Basis: </t>
    </r>
    <r>
      <rPr>
        <sz val="11"/>
        <rFont val="Arial"/>
      </rPr>
      <t>Cash</t>
    </r>
  </si>
  <si>
    <r>
      <rPr>
        <b/>
        <sz val="11"/>
        <rFont val="Arial"/>
      </rPr>
      <t xml:space="preserve">Level of Detail: </t>
    </r>
    <r>
      <rPr>
        <sz val="11"/>
        <rFont val="Arial"/>
      </rPr>
      <t>Detail View</t>
    </r>
  </si>
  <si>
    <r>
      <rPr>
        <b/>
        <sz val="11"/>
        <rFont val="Arial"/>
      </rPr>
      <t xml:space="preserve">Include Zero Balance GL Accounts: </t>
    </r>
    <r>
      <rPr>
        <sz val="11"/>
        <rFont val="Arial"/>
      </rPr>
      <t>No</t>
    </r>
  </si>
  <si>
    <t>Account Name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</si>
  <si>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</si>
  <si>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</si>
  <si>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</si>
  <si>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</si>
  <si>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</si>
  <si>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</si>
  <si>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</si>
  <si>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</si>
  <si>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Total</t>
  </si>
  <si>
    <t>Operating Income &amp; Expense</t>
  </si>
  <si>
    <t xml:space="preserve">    Income</t>
  </si>
  <si>
    <t xml:space="preserve">        Rental Income </t>
  </si>
  <si>
    <t xml:space="preserve">            Gross Potential Rent</t>
  </si>
  <si>
    <t xml:space="preserve">            Rent Charge</t>
  </si>
  <si>
    <t xml:space="preserve">            Pet Rent</t>
  </si>
  <si>
    <t xml:space="preserve">            Loss/Gain to Market</t>
  </si>
  <si>
    <t xml:space="preserve">            New Move-in Concession</t>
  </si>
  <si>
    <t xml:space="preserve">            Delinquency</t>
  </si>
  <si>
    <t xml:space="preserve">            Vacancy</t>
  </si>
  <si>
    <t xml:space="preserve">        Total Rental Income </t>
  </si>
  <si>
    <t xml:space="preserve">        Non-Rental Income </t>
  </si>
  <si>
    <t xml:space="preserve">             RUBS Utility Charge</t>
  </si>
  <si>
    <t xml:space="preserve">            Short Term Lease Fee</t>
  </si>
  <si>
    <t xml:space="preserve">            NSF Fees</t>
  </si>
  <si>
    <t xml:space="preserve">            Pet Fee-Non Refundable</t>
  </si>
  <si>
    <t xml:space="preserve">            Application Fee Income</t>
  </si>
  <si>
    <t xml:space="preserve">            Move Out Charges</t>
  </si>
  <si>
    <t xml:space="preserve">            Transfer Fee Income</t>
  </si>
  <si>
    <t xml:space="preserve">            Deposit Forfeit</t>
  </si>
  <si>
    <t xml:space="preserve">            Late Fee</t>
  </si>
  <si>
    <t xml:space="preserve">            Tenant Maintenance Fee/Credit</t>
  </si>
  <si>
    <t xml:space="preserve">            Liability to Landlord Insurance</t>
  </si>
  <si>
    <t xml:space="preserve">        Total Non-Rental Income </t>
  </si>
  <si>
    <t xml:space="preserve">    Total Operating Income</t>
  </si>
  <si>
    <t xml:space="preserve">    Expense</t>
  </si>
  <si>
    <t xml:space="preserve">        Payroll</t>
  </si>
  <si>
    <t xml:space="preserve">            On-Site Manager Bonus</t>
  </si>
  <si>
    <t xml:space="preserve">            On-Site Manager/Leasing Salary</t>
  </si>
  <si>
    <t xml:space="preserve">            On-Site Maintenance Salary</t>
  </si>
  <si>
    <t xml:space="preserve">        Total Payroll</t>
  </si>
  <si>
    <t xml:space="preserve">        Admin Expense</t>
  </si>
  <si>
    <t xml:space="preserve">            Management Fee</t>
  </si>
  <si>
    <t xml:space="preserve">            Asset Management Fee</t>
  </si>
  <si>
    <t xml:space="preserve">            License, Inspection and Registration fees </t>
  </si>
  <si>
    <t xml:space="preserve">            Management Software</t>
  </si>
  <si>
    <t xml:space="preserve">            Office Supplies</t>
  </si>
  <si>
    <t xml:space="preserve">            Office Utilities</t>
  </si>
  <si>
    <t xml:space="preserve">            Internet/Phone</t>
  </si>
  <si>
    <t xml:space="preserve">            Advertising &amp; Promotion</t>
  </si>
  <si>
    <t xml:space="preserve">            Referral Fees</t>
  </si>
  <si>
    <t xml:space="preserve">            Collection Expense</t>
  </si>
  <si>
    <t xml:space="preserve">            Bank Service Fees</t>
  </si>
  <si>
    <t xml:space="preserve">            Accounting Expenses</t>
  </si>
  <si>
    <t xml:space="preserve">        Total Admin Expense</t>
  </si>
  <si>
    <t xml:space="preserve">        Utility Expense</t>
  </si>
  <si>
    <t xml:space="preserve">            Electricity</t>
  </si>
  <si>
    <t xml:space="preserve">            Utilities Vacant Units </t>
  </si>
  <si>
    <t xml:space="preserve">            Water</t>
  </si>
  <si>
    <t xml:space="preserve">            Garbage and Recycling</t>
  </si>
  <si>
    <t xml:space="preserve">        Total Utility Expense</t>
  </si>
  <si>
    <t xml:space="preserve">        Maintenance Expense</t>
  </si>
  <si>
    <t xml:space="preserve">            Pest Control</t>
  </si>
  <si>
    <t xml:space="preserve">            Semi-Skilled Maintenance</t>
  </si>
  <si>
    <t xml:space="preserve">            HVAC (Heat, Ventilation, Air) repairs/supplies</t>
  </si>
  <si>
    <t xml:space="preserve">            Roof Repairs/ Supplies</t>
  </si>
  <si>
    <t xml:space="preserve">            Maintenance Materials</t>
  </si>
  <si>
    <t xml:space="preserve">            Vendor Maintenance</t>
  </si>
  <si>
    <t xml:space="preserve">        Total Maintenance Expense</t>
  </si>
  <si>
    <t xml:space="preserve">        CAM Expense</t>
  </si>
  <si>
    <t xml:space="preserve">            Lawn Maintenance</t>
  </si>
  <si>
    <t xml:space="preserve">            Snow Removal/Ice Melt Treatment</t>
  </si>
  <si>
    <t xml:space="preserve">            Lawn Chemical Application </t>
  </si>
  <si>
    <t xml:space="preserve">            Janitorial / Cleaning Expense</t>
  </si>
  <si>
    <t xml:space="preserve">        Total CAM Expense</t>
  </si>
  <si>
    <t xml:space="preserve">        Insurance/Taxes</t>
  </si>
  <si>
    <t xml:space="preserve">            Property Insurance </t>
  </si>
  <si>
    <t xml:space="preserve">        Total Insurance/Taxes</t>
  </si>
  <si>
    <t xml:space="preserve">        Make Ready Expenses</t>
  </si>
  <si>
    <t xml:space="preserve">            Make Ready Labor</t>
  </si>
  <si>
    <t xml:space="preserve">            Make Ready Paint</t>
  </si>
  <si>
    <t xml:space="preserve">            Make Ready Clean</t>
  </si>
  <si>
    <t xml:space="preserve">            Make Ready Carpet Cleaning</t>
  </si>
  <si>
    <t xml:space="preserve">            Resurfacing Tub, Countertops, Tile</t>
  </si>
  <si>
    <t xml:space="preserve">            Make Ready Flooring</t>
  </si>
  <si>
    <t xml:space="preserve">            Make Ready Materials</t>
  </si>
  <si>
    <t xml:space="preserve">        Total Make Ready Expenses</t>
  </si>
  <si>
    <t xml:space="preserve">    Total Operating Expense</t>
  </si>
  <si>
    <t xml:space="preserve">    NOI - Net Operating Income</t>
  </si>
  <si>
    <t>Income Statement - 12 Month</t>
  </si>
  <si>
    <r>
      <rPr>
        <b/>
        <sz val="11"/>
        <rFont val="Arial"/>
      </rPr>
      <t xml:space="preserve">Period Range: </t>
    </r>
    <r>
      <rPr>
        <sz val="11"/>
        <rFont val="Arial"/>
      </rPr>
      <t>Jan 2020 to Dec 2020</t>
    </r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</si>
  <si>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</si>
  <si>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</si>
  <si>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</si>
  <si>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</si>
  <si>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</si>
  <si>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</si>
  <si>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</si>
  <si>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</si>
  <si>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</si>
  <si>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</si>
  <si>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</si>
  <si>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</si>
  <si>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 xml:space="preserve">            Accounts Receivable / past due</t>
  </si>
  <si>
    <t xml:space="preserve">            Lock Out Charge</t>
  </si>
  <si>
    <t xml:space="preserve">            Laundry Income</t>
  </si>
  <si>
    <t xml:space="preserve">            Early Termination Fee</t>
  </si>
  <si>
    <t xml:space="preserve">            Eviction - Tenant Charge</t>
  </si>
  <si>
    <t xml:space="preserve">            Postage </t>
  </si>
  <si>
    <t xml:space="preserve">            Eviction Fee Expense</t>
  </si>
  <si>
    <t xml:space="preserve">            Emergency Call</t>
  </si>
  <si>
    <t xml:space="preserve">            Plumbing Supplies and Repair </t>
  </si>
  <si>
    <t xml:space="preserve">            Landscaping </t>
  </si>
  <si>
    <t>HVAC</t>
  </si>
  <si>
    <t>Plumbing</t>
  </si>
  <si>
    <t>Roofing</t>
  </si>
  <si>
    <t>Sewar Lines</t>
  </si>
  <si>
    <t>Exterior</t>
  </si>
  <si>
    <r>
      <rPr>
        <b/>
        <sz val="11"/>
        <rFont val="Arial"/>
      </rPr>
      <t xml:space="preserve">Period Range: </t>
    </r>
    <r>
      <rPr>
        <sz val="11"/>
        <rFont val="Arial"/>
      </rPr>
      <t>Jan 2019 to Dec 2019</t>
    </r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</si>
  <si>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</si>
  <si>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</si>
  <si>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</si>
  <si>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</si>
  <si>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</si>
  <si>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</si>
  <si>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</si>
  <si>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</si>
  <si>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</si>
  <si>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</si>
  <si>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</si>
  <si>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</si>
  <si>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 xml:space="preserve">            Renewal Concession</t>
  </si>
  <si>
    <t xml:space="preserve">            Lease Non-Compliance Fee</t>
  </si>
  <si>
    <t xml:space="preserve">            Property Equipment</t>
  </si>
  <si>
    <t>Annualized</t>
  </si>
  <si>
    <t xml:space="preserve">            Property Tax</t>
  </si>
  <si>
    <t>Painting (Exterior)</t>
  </si>
  <si>
    <t>Sep 2021</t>
  </si>
  <si>
    <t>Oct 2021</t>
  </si>
  <si>
    <t>Roof</t>
  </si>
  <si>
    <r>
      <rPr>
        <b/>
        <sz val="11"/>
        <rFont val="Arial"/>
      </rPr>
      <t xml:space="preserve">Period Range: </t>
    </r>
    <r>
      <rPr>
        <sz val="11"/>
        <rFont val="Arial"/>
      </rPr>
      <t>Jan 2021 to Oct 2021</t>
    </r>
  </si>
  <si>
    <t>Interiors</t>
  </si>
  <si>
    <t>Appliances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</si>
</sst>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\-#,##0.00"/>
    <numFmt numFmtId="165" formatCode="#,##0.0_);[Red]\(#,##0.0\)"/>
  </numFmts>
  <fonts count="38" x14ac:knownFonts="1">
    <font>
      <sz val="11"/>
      <name val="Arial"/>
      <family val="1"/>
    </font>
    <font>
      <b/>
      <sz val="13"/>
      <color rgb="FF303030"/>
      <name val="Arial"/>
      <family val="1"/>
    </font>
    <font>
      <b/>
      <sz val="18"/>
      <color rgb="FF303030"/>
      <name val="Arial"/>
      <family val="1"/>
    </font>
    <font>
      <sz val="13"/>
      <color rgb="FF303030"/>
      <name val="Arial"/>
      <family val="1"/>
    </font>
    <font>
      <sz val="9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1"/>
      <name val="Arial"/>
    </font>
    <font>
      <sz val="11"/>
      <name val="Arial"/>
    </font>
    <font>
      <sz val="11"/>
      <name val="Arial"/>
      <family val="1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CF3F9"/>
      </patternFill>
    </fill>
    <fill>
      <patternFill patternType="solid">
        <fgColor rgb="FFECF3F9"/>
      </patternFill>
    </fill>
    <fill>
      <patternFill patternType="solid">
        <fgColor rgb="FFECF3F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</borders>
  <cellStyleXfs count="2">
    <xf numFmtId="0" fontId="0" fillId="0" borderId="0"/>
    <xf numFmtId="43" fontId="37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13" fillId="0" borderId="3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16" fillId="0" borderId="4" xfId="0" applyNumberFormat="1" applyFont="1" applyBorder="1" applyAlignment="1">
      <alignment horizontal="right"/>
    </xf>
    <xf numFmtId="164" fontId="17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64" fontId="19" fillId="0" borderId="5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164" fontId="22" fillId="0" borderId="6" xfId="0" applyNumberFormat="1" applyFont="1" applyBorder="1" applyAlignment="1">
      <alignment horizontal="right"/>
    </xf>
    <xf numFmtId="164" fontId="23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164" fontId="25" fillId="0" borderId="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27" fillId="0" borderId="0" xfId="0" applyNumberFormat="1" applyFont="1" applyAlignment="1">
      <alignment horizontal="right"/>
    </xf>
    <xf numFmtId="164" fontId="28" fillId="0" borderId="8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  <xf numFmtId="164" fontId="31" fillId="0" borderId="9" xfId="0" applyNumberFormat="1" applyFont="1" applyBorder="1" applyAlignment="1">
      <alignment horizontal="right"/>
    </xf>
    <xf numFmtId="164" fontId="32" fillId="0" borderId="0" xfId="0" applyNumberFormat="1" applyFont="1" applyAlignment="1">
      <alignment horizontal="right"/>
    </xf>
    <xf numFmtId="164" fontId="33" fillId="0" borderId="0" xfId="0" applyNumberFormat="1" applyFont="1" applyAlignment="1">
      <alignment horizontal="right"/>
    </xf>
    <xf numFmtId="164" fontId="34" fillId="0" borderId="10" xfId="0" applyNumberFormat="1" applyFont="1" applyBorder="1" applyAlignment="1">
      <alignment horizontal="right"/>
    </xf>
    <xf numFmtId="43" fontId="0" fillId="0" borderId="0" xfId="1" applyFont="1"/>
    <xf numFmtId="43" fontId="0" fillId="0" borderId="0" xfId="0" applyNumberFormat="1"/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164" fontId="31" fillId="0" borderId="10" xfId="0" applyNumberFormat="1" applyFont="1" applyBorder="1" applyAlignment="1">
      <alignment horizontal="right"/>
    </xf>
    <xf numFmtId="43" fontId="0" fillId="6" borderId="0" xfId="1" applyFont="1" applyFill="1"/>
    <xf numFmtId="0" fontId="0" fillId="0" borderId="0" xfId="0" applyFill="1"/>
    <xf numFmtId="164" fontId="5" fillId="0" borderId="0" xfId="0" applyNumberFormat="1" applyFont="1" applyFill="1" applyAlignment="1">
      <alignment horizontal="right"/>
    </xf>
    <xf numFmtId="40" fontId="0" fillId="0" borderId="0" xfId="0" applyNumberFormat="1"/>
    <xf numFmtId="165" fontId="0" fillId="0" borderId="0" xfId="0" applyNumberFormat="1"/>
    <xf numFmtId="0" fontId="2" fillId="3" borderId="0" xfId="0" applyFont="1" applyFill="1"/>
    <xf numFmtId="0" fontId="4" fillId="5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6" fillId="4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2" fillId="5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7"/>
  <sheetViews>
    <sheetView showOutlineSymbols="0" showWhiteSpace="0" workbookViewId="0">
      <pane xSplit="1" ySplit="11" topLeftCell="G18" activePane="bottomRight" state="frozen"/>
      <selection pane="topRight" activeCell="B1" sqref="B1"/>
      <selection pane="bottomLeft" activeCell="A12" sqref="A12"/>
      <selection pane="bottomRight" activeCell="J96" sqref="J96"/>
    </sheetView>
  </sheetViews>
  <sheetFormatPr defaultRowHeight="14.25" x14ac:dyDescent="0.2"/>
  <cols>
    <col min="1" max="1" width="47.75" bestFit="1" customWidth="1"/>
    <col min="2" max="8" width="21.625" bestFit="1" customWidth="1"/>
    <col min="9" max="9" width="23.375" bestFit="1" customWidth="1"/>
    <col min="10" max="11" width="23.375" customWidth="1"/>
    <col min="12" max="13" width="23.375" bestFit="1" customWidth="1"/>
  </cols>
  <sheetData>
    <row r="1" spans="1:13" ht="23.25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6.5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3" ht="16.5" x14ac:dyDescent="0.2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6.5" x14ac:dyDescent="0.2">
      <c r="A6" s="51" t="s">
        <v>146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3" ht="16.5" x14ac:dyDescent="0.2">
      <c r="A7" s="50" t="s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3" ht="16.5" x14ac:dyDescent="0.2">
      <c r="A8" s="50" t="s">
        <v>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6.5" x14ac:dyDescent="0.2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3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3" ht="16.5" x14ac:dyDescent="0.25">
      <c r="A11" s="1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  <c r="J11" s="1" t="s">
        <v>143</v>
      </c>
      <c r="K11" s="1" t="s">
        <v>144</v>
      </c>
      <c r="L11" s="1" t="s">
        <v>15</v>
      </c>
      <c r="M11" s="1" t="s">
        <v>140</v>
      </c>
    </row>
    <row r="12" spans="1:13" ht="15.75" x14ac:dyDescent="0.25">
      <c r="A12" s="3" t="s">
        <v>16</v>
      </c>
      <c r="B12" s="6"/>
      <c r="C12" s="9"/>
      <c r="D12" s="12"/>
      <c r="E12" s="15"/>
      <c r="F12" s="18"/>
      <c r="G12" s="21"/>
      <c r="H12" s="24"/>
      <c r="I12" s="27"/>
      <c r="J12" s="27"/>
      <c r="K12" s="27"/>
      <c r="L12" s="30"/>
      <c r="M12" s="30"/>
    </row>
    <row r="13" spans="1:13" ht="15.75" x14ac:dyDescent="0.25">
      <c r="A13" s="3" t="s">
        <v>17</v>
      </c>
      <c r="B13" s="6"/>
      <c r="C13" s="9"/>
      <c r="D13" s="12"/>
      <c r="E13" s="15"/>
      <c r="F13" s="18"/>
      <c r="G13" s="21"/>
      <c r="H13" s="24"/>
      <c r="I13" s="27"/>
      <c r="J13" s="27"/>
      <c r="K13" s="27"/>
      <c r="L13" s="30"/>
      <c r="M13" s="30"/>
    </row>
    <row r="14" spans="1:13" ht="15.75" x14ac:dyDescent="0.25">
      <c r="A14" s="3" t="s">
        <v>18</v>
      </c>
      <c r="B14" s="6"/>
      <c r="C14" s="9"/>
      <c r="D14" s="12"/>
      <c r="E14" s="15"/>
      <c r="F14" s="18"/>
      <c r="G14" s="21"/>
      <c r="H14" s="24"/>
      <c r="I14" s="27"/>
      <c r="J14" s="27"/>
      <c r="K14" s="27"/>
      <c r="L14" s="30"/>
      <c r="M14" s="30"/>
    </row>
    <row r="15" spans="1:13" ht="15" x14ac:dyDescent="0.2">
      <c r="A15" s="2" t="s">
        <v>19</v>
      </c>
      <c r="B15" s="5">
        <v>55005</v>
      </c>
      <c r="C15" s="8">
        <v>55005</v>
      </c>
      <c r="D15" s="11">
        <v>55005</v>
      </c>
      <c r="E15" s="14">
        <v>55005</v>
      </c>
      <c r="F15" s="17">
        <v>55005</v>
      </c>
      <c r="G15" s="20">
        <v>55005</v>
      </c>
      <c r="H15" s="23">
        <v>55005</v>
      </c>
      <c r="I15" s="26">
        <v>55005</v>
      </c>
      <c r="J15" s="35">
        <v>55005</v>
      </c>
      <c r="K15" s="35">
        <v>55005</v>
      </c>
      <c r="L15" s="29">
        <v>550050</v>
      </c>
      <c r="M15" s="29">
        <f>K15*12</f>
        <v>660060</v>
      </c>
    </row>
    <row r="16" spans="1:13" ht="15" x14ac:dyDescent="0.2">
      <c r="A16" s="2" t="s">
        <v>20</v>
      </c>
      <c r="B16" s="5">
        <v>0</v>
      </c>
      <c r="C16" s="8">
        <v>0</v>
      </c>
      <c r="D16" s="11">
        <v>98</v>
      </c>
      <c r="E16" s="14">
        <v>90</v>
      </c>
      <c r="F16" s="17">
        <v>125</v>
      </c>
      <c r="G16" s="20">
        <v>90</v>
      </c>
      <c r="H16" s="23">
        <v>0</v>
      </c>
      <c r="I16" s="26">
        <v>-670</v>
      </c>
      <c r="J16" s="35">
        <v>0</v>
      </c>
      <c r="K16" s="35">
        <v>0</v>
      </c>
      <c r="L16" s="29">
        <v>-267</v>
      </c>
      <c r="M16" s="29">
        <v>0</v>
      </c>
    </row>
    <row r="17" spans="1:13" ht="15" x14ac:dyDescent="0.2">
      <c r="A17" s="2" t="s">
        <v>21</v>
      </c>
      <c r="B17" s="5">
        <v>180</v>
      </c>
      <c r="C17" s="8">
        <v>160</v>
      </c>
      <c r="D17" s="11">
        <v>239.5</v>
      </c>
      <c r="E17" s="14">
        <v>220</v>
      </c>
      <c r="F17" s="17">
        <v>311.11</v>
      </c>
      <c r="G17" s="20">
        <v>321</v>
      </c>
      <c r="H17" s="23">
        <v>300</v>
      </c>
      <c r="I17" s="26">
        <v>320</v>
      </c>
      <c r="J17" s="35">
        <v>320</v>
      </c>
      <c r="K17" s="35">
        <v>320</v>
      </c>
      <c r="L17" s="29">
        <v>2691.61</v>
      </c>
      <c r="M17" s="29">
        <f>300*12</f>
        <v>3600</v>
      </c>
    </row>
    <row r="18" spans="1:13" ht="15" x14ac:dyDescent="0.2">
      <c r="A18" s="2" t="s">
        <v>22</v>
      </c>
      <c r="B18" s="5">
        <v>-6670.09</v>
      </c>
      <c r="C18" s="8">
        <v>-6275.46</v>
      </c>
      <c r="D18" s="11">
        <v>-6047.25</v>
      </c>
      <c r="E18" s="14">
        <v>-5738.25</v>
      </c>
      <c r="F18" s="17">
        <v>-5877.23</v>
      </c>
      <c r="G18" s="20">
        <v>-5780</v>
      </c>
      <c r="H18" s="23">
        <v>-5306.78</v>
      </c>
      <c r="I18" s="26">
        <v>-5561.78</v>
      </c>
      <c r="J18" s="35">
        <v>-5165</v>
      </c>
      <c r="K18" s="35">
        <v>-5731.94</v>
      </c>
      <c r="L18" s="29">
        <v>-58153.78</v>
      </c>
      <c r="M18" s="29">
        <f>-5300*12</f>
        <v>-63600</v>
      </c>
    </row>
    <row r="19" spans="1:13" ht="15" x14ac:dyDescent="0.2">
      <c r="A19" s="2" t="s">
        <v>23</v>
      </c>
      <c r="B19" s="5">
        <v>-445.5</v>
      </c>
      <c r="C19" s="8">
        <v>-348.5</v>
      </c>
      <c r="D19" s="11">
        <v>-602</v>
      </c>
      <c r="E19" s="14">
        <v>-602</v>
      </c>
      <c r="F19" s="17">
        <v>-702</v>
      </c>
      <c r="G19" s="20">
        <v>-476</v>
      </c>
      <c r="H19" s="23">
        <v>-476</v>
      </c>
      <c r="I19" s="26">
        <v>-365</v>
      </c>
      <c r="J19" s="35">
        <v>-365</v>
      </c>
      <c r="K19" s="35">
        <v>-365</v>
      </c>
      <c r="L19" s="29">
        <v>-4747</v>
      </c>
      <c r="M19" s="29">
        <v>-6000</v>
      </c>
    </row>
    <row r="20" spans="1:13" ht="15" x14ac:dyDescent="0.2">
      <c r="A20" s="2" t="s">
        <v>24</v>
      </c>
      <c r="B20" s="5">
        <v>395</v>
      </c>
      <c r="C20" s="8">
        <v>-1052</v>
      </c>
      <c r="D20" s="11">
        <v>771</v>
      </c>
      <c r="E20" s="14">
        <v>-382</v>
      </c>
      <c r="F20" s="17">
        <v>-1256.5</v>
      </c>
      <c r="G20" s="20">
        <v>-2214.5</v>
      </c>
      <c r="H20" s="23">
        <v>2152</v>
      </c>
      <c r="I20" s="26">
        <v>-970.5</v>
      </c>
      <c r="J20" s="35">
        <v>1051</v>
      </c>
      <c r="K20" s="35">
        <v>270</v>
      </c>
      <c r="L20" s="29">
        <v>-1236.5</v>
      </c>
      <c r="M20" s="29">
        <v>0</v>
      </c>
    </row>
    <row r="21" spans="1:13" ht="15" x14ac:dyDescent="0.2">
      <c r="A21" s="2" t="s">
        <v>25</v>
      </c>
      <c r="B21" s="5">
        <v>-4517.58</v>
      </c>
      <c r="C21" s="8">
        <v>-7053.04</v>
      </c>
      <c r="D21" s="11">
        <v>-4340.8100000000004</v>
      </c>
      <c r="E21" s="14">
        <v>-3551.16</v>
      </c>
      <c r="F21" s="17">
        <v>-2878.39</v>
      </c>
      <c r="G21" s="20">
        <v>-3160</v>
      </c>
      <c r="H21" s="23">
        <v>-3681.93</v>
      </c>
      <c r="I21" s="26">
        <v>-4462.8999999999996</v>
      </c>
      <c r="J21" s="35">
        <v>-5360</v>
      </c>
      <c r="K21" s="35">
        <v>-4361.6099999999997</v>
      </c>
      <c r="L21" s="29">
        <v>-43367.42</v>
      </c>
      <c r="M21" s="29">
        <f>-3700*12</f>
        <v>-44400</v>
      </c>
    </row>
    <row r="22" spans="1:13" ht="15.75" x14ac:dyDescent="0.25">
      <c r="A22" s="4" t="s">
        <v>26</v>
      </c>
      <c r="B22" s="7">
        <v>43946.83</v>
      </c>
      <c r="C22" s="10">
        <v>40436</v>
      </c>
      <c r="D22" s="13">
        <v>45123.44</v>
      </c>
      <c r="E22" s="16">
        <v>45041.59</v>
      </c>
      <c r="F22" s="19">
        <v>44726.99</v>
      </c>
      <c r="G22" s="22">
        <v>43785.5</v>
      </c>
      <c r="H22" s="25">
        <v>47992.29</v>
      </c>
      <c r="I22" s="28">
        <v>43294.82</v>
      </c>
      <c r="J22" s="36">
        <v>45486</v>
      </c>
      <c r="K22" s="36">
        <v>45136.45</v>
      </c>
      <c r="L22" s="31">
        <v>444969.91</v>
      </c>
      <c r="M22" s="31">
        <f>SUM(M15:M21)</f>
        <v>549660</v>
      </c>
    </row>
    <row r="23" spans="1:13" ht="15.75" x14ac:dyDescent="0.25">
      <c r="A23" s="3" t="s">
        <v>27</v>
      </c>
      <c r="B23" s="6"/>
      <c r="C23" s="9"/>
      <c r="D23" s="12"/>
      <c r="E23" s="15"/>
      <c r="F23" s="18"/>
      <c r="G23" s="21"/>
      <c r="H23" s="24"/>
      <c r="I23" s="27"/>
      <c r="J23" s="27"/>
      <c r="K23" s="27"/>
      <c r="L23" s="30"/>
      <c r="M23" s="30"/>
    </row>
    <row r="24" spans="1:13" ht="15" x14ac:dyDescent="0.2">
      <c r="A24" s="2" t="s">
        <v>28</v>
      </c>
      <c r="B24" s="5">
        <v>458.25</v>
      </c>
      <c r="C24" s="8">
        <v>360</v>
      </c>
      <c r="D24" s="11">
        <v>365</v>
      </c>
      <c r="E24" s="14">
        <v>375</v>
      </c>
      <c r="F24" s="17">
        <v>333</v>
      </c>
      <c r="G24" s="20">
        <v>417</v>
      </c>
      <c r="H24" s="23">
        <v>420</v>
      </c>
      <c r="I24" s="26">
        <v>325</v>
      </c>
      <c r="J24" s="35">
        <v>325</v>
      </c>
      <c r="K24" s="35">
        <v>275</v>
      </c>
      <c r="L24" s="29">
        <v>3653.25</v>
      </c>
      <c r="M24" s="29">
        <f>400*12</f>
        <v>4800</v>
      </c>
    </row>
    <row r="25" spans="1:13" ht="15" x14ac:dyDescent="0.2">
      <c r="A25" s="2" t="s">
        <v>29</v>
      </c>
      <c r="B25" s="5">
        <v>0.76</v>
      </c>
      <c r="C25" s="8">
        <v>199.24</v>
      </c>
      <c r="D25" s="11">
        <v>100</v>
      </c>
      <c r="E25" s="14">
        <v>100</v>
      </c>
      <c r="F25" s="17">
        <v>125.81</v>
      </c>
      <c r="G25" s="20">
        <v>100</v>
      </c>
      <c r="H25" s="23">
        <v>100</v>
      </c>
      <c r="I25" s="26">
        <v>100</v>
      </c>
      <c r="J25" s="35">
        <v>100</v>
      </c>
      <c r="K25" s="35">
        <v>100</v>
      </c>
      <c r="L25" s="29">
        <v>1025.81</v>
      </c>
      <c r="M25" s="29">
        <f>100*12</f>
        <v>1200</v>
      </c>
    </row>
    <row r="26" spans="1:13" ht="15" x14ac:dyDescent="0.2">
      <c r="A26" s="2" t="s">
        <v>30</v>
      </c>
      <c r="B26" s="5">
        <v>35</v>
      </c>
      <c r="C26" s="8">
        <v>35</v>
      </c>
      <c r="D26" s="11">
        <v>0</v>
      </c>
      <c r="E26" s="14">
        <v>0</v>
      </c>
      <c r="F26" s="17">
        <v>0.5</v>
      </c>
      <c r="G26" s="20">
        <v>70</v>
      </c>
      <c r="H26" s="23">
        <v>67</v>
      </c>
      <c r="I26" s="26">
        <v>2.5</v>
      </c>
      <c r="J26" s="35">
        <v>0</v>
      </c>
      <c r="K26" s="35">
        <v>70</v>
      </c>
      <c r="L26" s="29">
        <v>280</v>
      </c>
      <c r="M26" s="29">
        <v>350</v>
      </c>
    </row>
    <row r="27" spans="1:13" ht="15" x14ac:dyDescent="0.2">
      <c r="A27" s="2" t="s">
        <v>31</v>
      </c>
      <c r="B27" s="5">
        <v>226.5</v>
      </c>
      <c r="C27" s="8">
        <v>623.5</v>
      </c>
      <c r="D27" s="11">
        <v>300</v>
      </c>
      <c r="E27" s="14">
        <v>300</v>
      </c>
      <c r="F27" s="17">
        <v>151.88999999999999</v>
      </c>
      <c r="G27" s="20">
        <v>148.11000000000001</v>
      </c>
      <c r="H27" s="23">
        <v>0</v>
      </c>
      <c r="I27" s="26">
        <v>300</v>
      </c>
      <c r="J27" s="35">
        <v>0</v>
      </c>
      <c r="K27" s="35">
        <v>300</v>
      </c>
      <c r="L27" s="29">
        <v>2350</v>
      </c>
      <c r="M27" s="29">
        <v>3500</v>
      </c>
    </row>
    <row r="28" spans="1:13" ht="15" x14ac:dyDescent="0.2">
      <c r="A28" s="2" t="s">
        <v>32</v>
      </c>
      <c r="B28" s="5">
        <v>0</v>
      </c>
      <c r="C28" s="8">
        <v>0</v>
      </c>
      <c r="D28" s="11">
        <v>0</v>
      </c>
      <c r="E28" s="14">
        <v>0</v>
      </c>
      <c r="F28" s="17">
        <v>0</v>
      </c>
      <c r="G28" s="20">
        <v>0</v>
      </c>
      <c r="H28" s="23">
        <v>135</v>
      </c>
      <c r="I28" s="26">
        <v>90</v>
      </c>
      <c r="J28" s="35">
        <v>0</v>
      </c>
      <c r="K28" s="35">
        <v>0</v>
      </c>
      <c r="L28" s="29">
        <v>225</v>
      </c>
      <c r="M28" s="29">
        <v>500</v>
      </c>
    </row>
    <row r="29" spans="1:13" ht="15" x14ac:dyDescent="0.2">
      <c r="A29" s="2" t="s">
        <v>33</v>
      </c>
      <c r="B29" s="5">
        <v>85</v>
      </c>
      <c r="C29" s="8">
        <v>0</v>
      </c>
      <c r="D29" s="11">
        <v>350</v>
      </c>
      <c r="E29" s="14">
        <v>526.25</v>
      </c>
      <c r="F29" s="17">
        <v>1351.5</v>
      </c>
      <c r="G29" s="20">
        <v>0</v>
      </c>
      <c r="H29" s="23">
        <v>620</v>
      </c>
      <c r="I29" s="26">
        <v>0</v>
      </c>
      <c r="J29" s="35">
        <v>0</v>
      </c>
      <c r="K29" s="35">
        <v>550</v>
      </c>
      <c r="L29" s="29">
        <v>3482.75</v>
      </c>
      <c r="M29" s="29">
        <v>5000</v>
      </c>
    </row>
    <row r="30" spans="1:13" ht="15" x14ac:dyDescent="0.2">
      <c r="A30" s="2" t="s">
        <v>34</v>
      </c>
      <c r="B30" s="5">
        <v>0</v>
      </c>
      <c r="C30" s="8">
        <v>0</v>
      </c>
      <c r="D30" s="11">
        <v>0</v>
      </c>
      <c r="E30" s="14">
        <v>0</v>
      </c>
      <c r="F30" s="17">
        <v>0</v>
      </c>
      <c r="G30" s="20">
        <v>0</v>
      </c>
      <c r="H30" s="23">
        <v>250</v>
      </c>
      <c r="I30" s="26">
        <v>0</v>
      </c>
      <c r="J30" s="35">
        <v>0</v>
      </c>
      <c r="K30" s="35">
        <v>0</v>
      </c>
      <c r="L30" s="29">
        <v>250</v>
      </c>
      <c r="M30" s="29">
        <v>500</v>
      </c>
    </row>
    <row r="31" spans="1:13" ht="15" x14ac:dyDescent="0.2">
      <c r="A31" s="2" t="s">
        <v>35</v>
      </c>
      <c r="B31" s="5">
        <v>0</v>
      </c>
      <c r="C31" s="8">
        <v>0</v>
      </c>
      <c r="D31" s="11">
        <v>0</v>
      </c>
      <c r="E31" s="14">
        <v>0</v>
      </c>
      <c r="F31" s="17">
        <v>0</v>
      </c>
      <c r="G31" s="20">
        <v>0</v>
      </c>
      <c r="H31" s="23">
        <v>419</v>
      </c>
      <c r="I31" s="26">
        <v>565</v>
      </c>
      <c r="J31" s="35">
        <v>0</v>
      </c>
      <c r="K31" s="35">
        <v>0</v>
      </c>
      <c r="L31" s="29">
        <v>984</v>
      </c>
      <c r="M31" s="29">
        <v>2000</v>
      </c>
    </row>
    <row r="32" spans="1:13" ht="15" x14ac:dyDescent="0.2">
      <c r="A32" s="2" t="s">
        <v>36</v>
      </c>
      <c r="B32" s="5">
        <v>300</v>
      </c>
      <c r="C32" s="8">
        <v>199</v>
      </c>
      <c r="D32" s="11">
        <v>151</v>
      </c>
      <c r="E32" s="14">
        <v>310</v>
      </c>
      <c r="F32" s="17">
        <v>385</v>
      </c>
      <c r="G32" s="20">
        <v>300</v>
      </c>
      <c r="H32" s="23">
        <v>205</v>
      </c>
      <c r="I32" s="26">
        <v>50</v>
      </c>
      <c r="J32" s="35">
        <v>100</v>
      </c>
      <c r="K32" s="35">
        <v>0</v>
      </c>
      <c r="L32" s="29">
        <v>2000</v>
      </c>
      <c r="M32" s="29">
        <v>4000</v>
      </c>
    </row>
    <row r="33" spans="1:13" ht="15" x14ac:dyDescent="0.2">
      <c r="A33" s="2" t="s">
        <v>37</v>
      </c>
      <c r="B33" s="5">
        <v>-65</v>
      </c>
      <c r="C33" s="8">
        <v>0</v>
      </c>
      <c r="D33" s="11">
        <v>-136.83000000000001</v>
      </c>
      <c r="E33" s="14">
        <v>37</v>
      </c>
      <c r="F33" s="17">
        <v>-106.5</v>
      </c>
      <c r="G33" s="20">
        <v>-85</v>
      </c>
      <c r="H33" s="23">
        <v>-882</v>
      </c>
      <c r="I33" s="26">
        <v>-75</v>
      </c>
      <c r="J33" s="35">
        <v>-65</v>
      </c>
      <c r="K33" s="35">
        <v>-145</v>
      </c>
      <c r="L33" s="29">
        <v>-1523.33</v>
      </c>
      <c r="M33" s="29">
        <v>-2500</v>
      </c>
    </row>
    <row r="34" spans="1:13" ht="15" x14ac:dyDescent="0.2">
      <c r="A34" s="2" t="s">
        <v>38</v>
      </c>
      <c r="B34" s="5">
        <v>44</v>
      </c>
      <c r="C34" s="8">
        <v>-29</v>
      </c>
      <c r="D34" s="11">
        <v>71</v>
      </c>
      <c r="E34" s="14">
        <v>12</v>
      </c>
      <c r="F34" s="17">
        <v>42.02</v>
      </c>
      <c r="G34" s="20">
        <v>-8</v>
      </c>
      <c r="H34" s="23">
        <v>-5</v>
      </c>
      <c r="I34" s="26">
        <v>-6.5</v>
      </c>
      <c r="J34" s="35">
        <v>4</v>
      </c>
      <c r="K34" s="35">
        <v>0</v>
      </c>
      <c r="L34" s="29">
        <v>124.52000000000001</v>
      </c>
      <c r="M34" s="29">
        <v>250</v>
      </c>
    </row>
    <row r="35" spans="1:13" ht="15.75" x14ac:dyDescent="0.25">
      <c r="A35" s="4" t="s">
        <v>39</v>
      </c>
      <c r="B35" s="7">
        <v>1084.51</v>
      </c>
      <c r="C35" s="10">
        <v>1387.74</v>
      </c>
      <c r="D35" s="13">
        <v>1200.17</v>
      </c>
      <c r="E35" s="16">
        <v>1660.25</v>
      </c>
      <c r="F35" s="19">
        <v>2283.2199999999998</v>
      </c>
      <c r="G35" s="22">
        <v>942.11</v>
      </c>
      <c r="H35" s="25">
        <v>1329</v>
      </c>
      <c r="I35" s="28">
        <v>1351</v>
      </c>
      <c r="J35" s="36">
        <v>464</v>
      </c>
      <c r="K35" s="36">
        <v>1150</v>
      </c>
      <c r="L35" s="31">
        <v>12852</v>
      </c>
      <c r="M35" s="31">
        <f>SUM(M24:M34)</f>
        <v>19600</v>
      </c>
    </row>
    <row r="36" spans="1:13" ht="15.75" x14ac:dyDescent="0.25">
      <c r="A36" s="4" t="s">
        <v>40</v>
      </c>
      <c r="B36" s="7">
        <v>45031.34</v>
      </c>
      <c r="C36" s="10">
        <v>41823.74</v>
      </c>
      <c r="D36" s="13">
        <v>46323.61</v>
      </c>
      <c r="E36" s="16">
        <v>46701.84</v>
      </c>
      <c r="F36" s="19">
        <v>47010.21</v>
      </c>
      <c r="G36" s="22">
        <v>44727.61</v>
      </c>
      <c r="H36" s="25">
        <v>49321.29</v>
      </c>
      <c r="I36" s="28">
        <v>44645.82</v>
      </c>
      <c r="J36" s="36">
        <v>45950</v>
      </c>
      <c r="K36" s="36">
        <v>46286.45</v>
      </c>
      <c r="L36" s="31">
        <v>457821.91</v>
      </c>
      <c r="M36" s="31">
        <f>M22+M35</f>
        <v>569260</v>
      </c>
    </row>
    <row r="37" spans="1:13" ht="15.75" x14ac:dyDescent="0.25">
      <c r="A37" s="3" t="s">
        <v>41</v>
      </c>
      <c r="B37" s="6"/>
      <c r="C37" s="9"/>
      <c r="D37" s="12"/>
      <c r="E37" s="15"/>
      <c r="F37" s="18"/>
      <c r="G37" s="21"/>
      <c r="H37" s="24"/>
      <c r="I37" s="27"/>
      <c r="J37" s="27"/>
      <c r="K37" s="27"/>
      <c r="L37" s="30"/>
      <c r="M37" s="30"/>
    </row>
    <row r="38" spans="1:13" ht="15.75" x14ac:dyDescent="0.25">
      <c r="A38" s="3" t="s">
        <v>42</v>
      </c>
      <c r="B38" s="6"/>
      <c r="C38" s="9"/>
      <c r="D38" s="12"/>
      <c r="E38" s="15"/>
      <c r="F38" s="18"/>
      <c r="G38" s="21"/>
      <c r="H38" s="24"/>
      <c r="I38" s="27"/>
      <c r="J38" s="27"/>
      <c r="K38" s="27"/>
      <c r="L38" s="30"/>
      <c r="M38" s="30"/>
    </row>
    <row r="39" spans="1:13" ht="15" x14ac:dyDescent="0.2">
      <c r="A39" s="2" t="s">
        <v>43</v>
      </c>
      <c r="B39" s="5">
        <v>0</v>
      </c>
      <c r="C39" s="8">
        <v>0</v>
      </c>
      <c r="D39" s="11">
        <v>0</v>
      </c>
      <c r="E39" s="14">
        <v>0</v>
      </c>
      <c r="F39" s="17">
        <v>150</v>
      </c>
      <c r="G39" s="20">
        <v>0</v>
      </c>
      <c r="H39" s="23">
        <v>350</v>
      </c>
      <c r="I39" s="26">
        <v>0</v>
      </c>
      <c r="J39" s="35">
        <v>0</v>
      </c>
      <c r="K39" s="35">
        <v>350</v>
      </c>
      <c r="L39" s="29">
        <v>850</v>
      </c>
      <c r="M39" s="29">
        <v>800</v>
      </c>
    </row>
    <row r="40" spans="1:13" ht="15" x14ac:dyDescent="0.2">
      <c r="A40" s="2" t="s">
        <v>44</v>
      </c>
      <c r="B40" s="5">
        <v>4747</v>
      </c>
      <c r="C40" s="8">
        <v>4747</v>
      </c>
      <c r="D40" s="11">
        <v>4747</v>
      </c>
      <c r="E40" s="14">
        <v>4747</v>
      </c>
      <c r="F40" s="17">
        <v>4747</v>
      </c>
      <c r="G40" s="20">
        <v>4747</v>
      </c>
      <c r="H40" s="23">
        <v>4747</v>
      </c>
      <c r="I40" s="26">
        <v>4747</v>
      </c>
      <c r="J40" s="35">
        <v>4747</v>
      </c>
      <c r="K40" s="35">
        <v>4747</v>
      </c>
      <c r="L40" s="29">
        <v>47470</v>
      </c>
      <c r="M40" s="29">
        <f>K40*12</f>
        <v>56964</v>
      </c>
    </row>
    <row r="41" spans="1:13" ht="15" x14ac:dyDescent="0.2">
      <c r="A41" s="2" t="s">
        <v>45</v>
      </c>
      <c r="B41" s="5">
        <v>4125</v>
      </c>
      <c r="C41" s="8">
        <v>4125</v>
      </c>
      <c r="D41" s="11">
        <v>4125</v>
      </c>
      <c r="E41" s="14">
        <v>4125</v>
      </c>
      <c r="F41" s="17">
        <v>4125</v>
      </c>
      <c r="G41" s="20">
        <v>4125</v>
      </c>
      <c r="H41" s="23">
        <v>4125</v>
      </c>
      <c r="I41" s="26">
        <v>4125</v>
      </c>
      <c r="J41" s="35">
        <v>4125</v>
      </c>
      <c r="K41" s="35">
        <v>4125</v>
      </c>
      <c r="L41" s="29">
        <v>41250</v>
      </c>
      <c r="M41" s="29">
        <f>K41*12</f>
        <v>49500</v>
      </c>
    </row>
    <row r="42" spans="1:13" ht="15.75" x14ac:dyDescent="0.25">
      <c r="A42" s="4" t="s">
        <v>46</v>
      </c>
      <c r="B42" s="7">
        <v>8872</v>
      </c>
      <c r="C42" s="10">
        <v>8872</v>
      </c>
      <c r="D42" s="13">
        <v>8872</v>
      </c>
      <c r="E42" s="16">
        <v>8872</v>
      </c>
      <c r="F42" s="19">
        <v>9022</v>
      </c>
      <c r="G42" s="22">
        <v>8872</v>
      </c>
      <c r="H42" s="25">
        <v>9222</v>
      </c>
      <c r="I42" s="28">
        <v>8872</v>
      </c>
      <c r="J42" s="36">
        <v>8872</v>
      </c>
      <c r="K42" s="36">
        <v>9222</v>
      </c>
      <c r="L42" s="31">
        <v>89570</v>
      </c>
      <c r="M42" s="31">
        <f>SUM(M39:M41)</f>
        <v>107264</v>
      </c>
    </row>
    <row r="43" spans="1:13" ht="15.75" x14ac:dyDescent="0.25">
      <c r="A43" s="3" t="s">
        <v>47</v>
      </c>
      <c r="B43" s="6"/>
      <c r="C43" s="9"/>
      <c r="D43" s="12"/>
      <c r="E43" s="15"/>
      <c r="F43" s="18"/>
      <c r="G43" s="21"/>
      <c r="H43" s="24"/>
      <c r="I43" s="27"/>
      <c r="J43" s="27"/>
      <c r="K43" s="27"/>
      <c r="L43" s="30"/>
      <c r="M43" s="30"/>
    </row>
    <row r="44" spans="1:13" ht="15" x14ac:dyDescent="0.2">
      <c r="A44" s="2" t="s">
        <v>48</v>
      </c>
      <c r="B44" s="5">
        <v>1447.37</v>
      </c>
      <c r="C44" s="8">
        <v>1799.49</v>
      </c>
      <c r="D44" s="11">
        <v>1674.11</v>
      </c>
      <c r="E44" s="14">
        <v>1849.8</v>
      </c>
      <c r="F44" s="17">
        <v>1867.59</v>
      </c>
      <c r="G44" s="20">
        <v>1853.67</v>
      </c>
      <c r="H44" s="23">
        <v>1803.7</v>
      </c>
      <c r="I44" s="26">
        <v>1967.65</v>
      </c>
      <c r="J44" s="35">
        <v>1782.03</v>
      </c>
      <c r="K44" s="35">
        <v>1837.84</v>
      </c>
      <c r="L44" s="29">
        <v>17883.25</v>
      </c>
      <c r="M44" s="29">
        <f>M22*0.045</f>
        <v>24734.7</v>
      </c>
    </row>
    <row r="45" spans="1:13" ht="15" x14ac:dyDescent="0.2">
      <c r="A45" s="2" t="s">
        <v>50</v>
      </c>
      <c r="B45" s="5">
        <v>0</v>
      </c>
      <c r="C45" s="8">
        <v>0</v>
      </c>
      <c r="D45" s="11">
        <v>0</v>
      </c>
      <c r="E45" s="14">
        <v>0</v>
      </c>
      <c r="F45" s="17">
        <v>0</v>
      </c>
      <c r="G45" s="20">
        <v>0</v>
      </c>
      <c r="H45" s="23">
        <v>265.5</v>
      </c>
      <c r="I45" s="26">
        <v>8.9499999999999993</v>
      </c>
      <c r="J45" s="35">
        <v>0</v>
      </c>
      <c r="K45" s="35">
        <v>0</v>
      </c>
      <c r="L45" s="29">
        <v>274.45</v>
      </c>
      <c r="M45" s="29">
        <v>500</v>
      </c>
    </row>
    <row r="46" spans="1:13" ht="15" x14ac:dyDescent="0.2">
      <c r="A46" s="2" t="s">
        <v>51</v>
      </c>
      <c r="B46" s="5">
        <v>92.5</v>
      </c>
      <c r="C46" s="8">
        <v>92.5</v>
      </c>
      <c r="D46" s="11">
        <v>92.5</v>
      </c>
      <c r="E46" s="14">
        <v>92.5</v>
      </c>
      <c r="F46" s="17">
        <v>92.5</v>
      </c>
      <c r="G46" s="20">
        <v>92.5</v>
      </c>
      <c r="H46" s="23">
        <v>92.5</v>
      </c>
      <c r="I46" s="26">
        <v>92.5</v>
      </c>
      <c r="J46" s="35">
        <v>92.5</v>
      </c>
      <c r="K46" s="35">
        <v>92.5</v>
      </c>
      <c r="L46" s="29">
        <v>925</v>
      </c>
      <c r="M46" s="29">
        <v>1200</v>
      </c>
    </row>
    <row r="47" spans="1:13" ht="15" x14ac:dyDescent="0.2">
      <c r="A47" s="2" t="s">
        <v>52</v>
      </c>
      <c r="B47" s="5">
        <v>91.59</v>
      </c>
      <c r="C47" s="8">
        <v>94.82</v>
      </c>
      <c r="D47" s="11">
        <v>53.77</v>
      </c>
      <c r="E47" s="14">
        <v>276.70999999999998</v>
      </c>
      <c r="F47" s="17">
        <v>86.34</v>
      </c>
      <c r="G47" s="20">
        <v>64.83</v>
      </c>
      <c r="H47" s="23">
        <v>58.28</v>
      </c>
      <c r="I47" s="26">
        <v>156.13999999999999</v>
      </c>
      <c r="J47" s="35">
        <v>143.55000000000001</v>
      </c>
      <c r="K47" s="35">
        <v>48.78</v>
      </c>
      <c r="L47" s="29">
        <v>1074.81</v>
      </c>
      <c r="M47" s="29">
        <v>1300</v>
      </c>
    </row>
    <row r="48" spans="1:13" ht="15" x14ac:dyDescent="0.2">
      <c r="A48" s="2" t="s">
        <v>53</v>
      </c>
      <c r="B48" s="5">
        <v>208.06</v>
      </c>
      <c r="C48" s="8">
        <v>261.93</v>
      </c>
      <c r="D48" s="11">
        <v>203.84</v>
      </c>
      <c r="E48" s="14">
        <v>163.80000000000001</v>
      </c>
      <c r="F48" s="17">
        <v>114.31</v>
      </c>
      <c r="G48" s="20">
        <v>153.22999999999999</v>
      </c>
      <c r="H48" s="23">
        <v>222.18</v>
      </c>
      <c r="I48" s="26">
        <v>261.05</v>
      </c>
      <c r="J48" s="35">
        <v>272.76</v>
      </c>
      <c r="K48" s="35">
        <v>233.07</v>
      </c>
      <c r="L48" s="29">
        <v>2094.23</v>
      </c>
      <c r="M48" s="29">
        <v>2800</v>
      </c>
    </row>
    <row r="49" spans="1:13" ht="15" x14ac:dyDescent="0.2">
      <c r="A49" s="2" t="s">
        <v>54</v>
      </c>
      <c r="B49" s="5">
        <v>143.52000000000001</v>
      </c>
      <c r="C49" s="8">
        <v>143.52000000000001</v>
      </c>
      <c r="D49" s="11">
        <v>143.52000000000001</v>
      </c>
      <c r="E49" s="14">
        <v>247.04</v>
      </c>
      <c r="F49" s="17">
        <v>143.52000000000001</v>
      </c>
      <c r="G49" s="20">
        <v>197.51</v>
      </c>
      <c r="H49" s="23">
        <v>40</v>
      </c>
      <c r="I49" s="26">
        <v>197.12</v>
      </c>
      <c r="J49" s="35">
        <v>117.98</v>
      </c>
      <c r="K49" s="35">
        <v>117.98</v>
      </c>
      <c r="L49" s="29">
        <v>1491.71</v>
      </c>
      <c r="M49" s="29">
        <v>2100</v>
      </c>
    </row>
    <row r="50" spans="1:13" ht="15" x14ac:dyDescent="0.2">
      <c r="A50" s="2" t="s">
        <v>55</v>
      </c>
      <c r="B50" s="5">
        <v>860.02</v>
      </c>
      <c r="C50" s="8">
        <v>724.88</v>
      </c>
      <c r="D50" s="11">
        <v>521.75</v>
      </c>
      <c r="E50" s="14">
        <v>452.96</v>
      </c>
      <c r="F50" s="17">
        <v>379</v>
      </c>
      <c r="G50" s="20">
        <v>379</v>
      </c>
      <c r="H50" s="23">
        <v>379</v>
      </c>
      <c r="I50" s="26">
        <v>99.57</v>
      </c>
      <c r="J50" s="35">
        <v>760.24</v>
      </c>
      <c r="K50" s="35">
        <v>20.2</v>
      </c>
      <c r="L50" s="29">
        <v>4576.62</v>
      </c>
      <c r="M50" s="29">
        <v>6000</v>
      </c>
    </row>
    <row r="51" spans="1:13" ht="15" x14ac:dyDescent="0.2">
      <c r="A51" s="2" t="s">
        <v>56</v>
      </c>
      <c r="B51" s="5">
        <v>200</v>
      </c>
      <c r="C51" s="8">
        <v>0</v>
      </c>
      <c r="D51" s="11">
        <v>0</v>
      </c>
      <c r="E51" s="14">
        <v>0</v>
      </c>
      <c r="F51" s="17">
        <v>0</v>
      </c>
      <c r="G51" s="20">
        <v>0</v>
      </c>
      <c r="H51" s="23">
        <v>0</v>
      </c>
      <c r="I51" s="26">
        <v>0</v>
      </c>
      <c r="J51" s="35">
        <v>0</v>
      </c>
      <c r="K51" s="35">
        <v>0</v>
      </c>
      <c r="L51" s="29">
        <v>200</v>
      </c>
      <c r="M51" s="29">
        <v>350</v>
      </c>
    </row>
    <row r="52" spans="1:13" ht="15" x14ac:dyDescent="0.2">
      <c r="A52" s="2" t="s">
        <v>57</v>
      </c>
      <c r="B52" s="5">
        <v>0</v>
      </c>
      <c r="C52" s="8">
        <v>0</v>
      </c>
      <c r="D52" s="11">
        <v>0</v>
      </c>
      <c r="E52" s="14">
        <v>-485.95</v>
      </c>
      <c r="F52" s="17">
        <v>0</v>
      </c>
      <c r="G52" s="20">
        <v>0</v>
      </c>
      <c r="H52" s="23">
        <v>0</v>
      </c>
      <c r="I52" s="26">
        <v>0</v>
      </c>
      <c r="J52" s="35">
        <v>0</v>
      </c>
      <c r="K52" s="35">
        <v>0</v>
      </c>
      <c r="L52" s="29">
        <v>-485.95</v>
      </c>
      <c r="M52" s="29">
        <v>0</v>
      </c>
    </row>
    <row r="53" spans="1:13" ht="15" x14ac:dyDescent="0.2">
      <c r="A53" s="2" t="s">
        <v>58</v>
      </c>
      <c r="B53" s="5">
        <v>8.5</v>
      </c>
      <c r="C53" s="8">
        <v>43.5</v>
      </c>
      <c r="D53" s="11">
        <v>1</v>
      </c>
      <c r="E53" s="14">
        <v>37</v>
      </c>
      <c r="F53" s="17">
        <v>37.5</v>
      </c>
      <c r="G53" s="20">
        <v>0</v>
      </c>
      <c r="H53" s="23">
        <v>0</v>
      </c>
      <c r="I53" s="26">
        <v>24</v>
      </c>
      <c r="J53" s="35">
        <v>6</v>
      </c>
      <c r="K53" s="35">
        <v>65.5</v>
      </c>
      <c r="L53" s="29">
        <v>223</v>
      </c>
      <c r="M53" s="29">
        <v>300</v>
      </c>
    </row>
    <row r="54" spans="1:13" ht="15" x14ac:dyDescent="0.2">
      <c r="A54" s="2" t="s">
        <v>59</v>
      </c>
      <c r="B54" s="5">
        <v>0</v>
      </c>
      <c r="C54" s="8">
        <v>0</v>
      </c>
      <c r="D54" s="11">
        <v>0</v>
      </c>
      <c r="E54" s="14">
        <v>0</v>
      </c>
      <c r="F54" s="17">
        <v>0</v>
      </c>
      <c r="G54" s="20">
        <v>1400</v>
      </c>
      <c r="H54" s="23">
        <v>0</v>
      </c>
      <c r="I54" s="26">
        <v>0</v>
      </c>
      <c r="J54" s="35">
        <v>0</v>
      </c>
      <c r="K54" s="35">
        <v>0</v>
      </c>
      <c r="L54" s="29">
        <v>1400</v>
      </c>
      <c r="M54" s="29">
        <v>3040</v>
      </c>
    </row>
    <row r="55" spans="1:13" ht="15.75" x14ac:dyDescent="0.25">
      <c r="A55" s="4" t="s">
        <v>60</v>
      </c>
      <c r="B55" s="7">
        <v>3051.5599999999995</v>
      </c>
      <c r="C55" s="7">
        <v>3160.64</v>
      </c>
      <c r="D55" s="7">
        <v>2690.49</v>
      </c>
      <c r="E55" s="7">
        <v>2633.86</v>
      </c>
      <c r="F55" s="7">
        <v>2720.7599999999998</v>
      </c>
      <c r="G55" s="7">
        <v>4140.74</v>
      </c>
      <c r="H55" s="7">
        <v>2861.16</v>
      </c>
      <c r="I55" s="7">
        <v>2806.9800000000005</v>
      </c>
      <c r="J55" s="7">
        <v>3175.0600000000004</v>
      </c>
      <c r="K55" s="7">
        <v>2415.87</v>
      </c>
      <c r="L55" s="31">
        <v>29657.119999999999</v>
      </c>
      <c r="M55" s="31">
        <f>SUM(M44:M54)</f>
        <v>42324.7</v>
      </c>
    </row>
    <row r="56" spans="1:13" ht="15.75" x14ac:dyDescent="0.25">
      <c r="A56" s="3" t="s">
        <v>61</v>
      </c>
      <c r="B56" s="6"/>
      <c r="C56" s="9"/>
      <c r="D56" s="12"/>
      <c r="E56" s="15"/>
      <c r="F56" s="18"/>
      <c r="G56" s="21"/>
      <c r="H56" s="24"/>
      <c r="I56" s="27"/>
      <c r="J56" s="27"/>
      <c r="K56" s="27"/>
      <c r="L56" s="30"/>
      <c r="M56" s="30"/>
    </row>
    <row r="57" spans="1:13" ht="15" x14ac:dyDescent="0.2">
      <c r="A57" s="2" t="s">
        <v>62</v>
      </c>
      <c r="B57" s="5">
        <v>1393.59</v>
      </c>
      <c r="C57" s="8">
        <v>879.86</v>
      </c>
      <c r="D57" s="11">
        <v>603.16</v>
      </c>
      <c r="E57" s="14">
        <v>873.29</v>
      </c>
      <c r="F57" s="17">
        <v>824.36</v>
      </c>
      <c r="G57" s="20">
        <v>633.45000000000005</v>
      </c>
      <c r="H57" s="23">
        <v>791.84</v>
      </c>
      <c r="I57" s="26">
        <v>760.57</v>
      </c>
      <c r="J57" s="35">
        <v>693.9</v>
      </c>
      <c r="K57" s="35">
        <v>698.3</v>
      </c>
      <c r="L57" s="29">
        <v>8152.3199999999988</v>
      </c>
      <c r="M57" s="29">
        <f>750*12</f>
        <v>9000</v>
      </c>
    </row>
    <row r="58" spans="1:13" ht="15" x14ac:dyDescent="0.2">
      <c r="A58" s="2" t="s">
        <v>63</v>
      </c>
      <c r="B58" s="5">
        <v>1567.26</v>
      </c>
      <c r="C58" s="8">
        <v>753.66</v>
      </c>
      <c r="D58" s="11">
        <v>1231.31</v>
      </c>
      <c r="E58" s="14">
        <v>804.51</v>
      </c>
      <c r="F58" s="17">
        <v>194.56</v>
      </c>
      <c r="G58" s="20">
        <v>266.76</v>
      </c>
      <c r="H58" s="23">
        <v>134.31</v>
      </c>
      <c r="I58" s="26">
        <v>305.86</v>
      </c>
      <c r="J58" s="35">
        <v>527.80999999999995</v>
      </c>
      <c r="K58" s="35">
        <v>655.87</v>
      </c>
      <c r="L58" s="29">
        <v>6441.9100000000008</v>
      </c>
      <c r="M58" s="29">
        <f>7878</f>
        <v>7878</v>
      </c>
    </row>
    <row r="59" spans="1:13" ht="15" x14ac:dyDescent="0.2">
      <c r="A59" s="2" t="s">
        <v>64</v>
      </c>
      <c r="B59" s="5">
        <v>2467.02</v>
      </c>
      <c r="C59" s="8">
        <v>1945.55</v>
      </c>
      <c r="D59" s="11">
        <v>561.02</v>
      </c>
      <c r="E59" s="14">
        <v>1242.52</v>
      </c>
      <c r="F59" s="17">
        <v>820.08</v>
      </c>
      <c r="G59" s="20">
        <v>983.89</v>
      </c>
      <c r="H59" s="23">
        <v>1196.75</v>
      </c>
      <c r="I59" s="26">
        <v>1583.46</v>
      </c>
      <c r="J59" s="35">
        <v>1658.23</v>
      </c>
      <c r="K59" s="35">
        <v>1143.5999999999999</v>
      </c>
      <c r="L59" s="29">
        <v>13602.12</v>
      </c>
      <c r="M59" s="29">
        <v>16200</v>
      </c>
    </row>
    <row r="60" spans="1:13" ht="15" x14ac:dyDescent="0.2">
      <c r="A60" s="2" t="s">
        <v>65</v>
      </c>
      <c r="B60" s="5">
        <v>4209.29</v>
      </c>
      <c r="C60" s="8">
        <v>569.74</v>
      </c>
      <c r="D60" s="11">
        <v>1231.22</v>
      </c>
      <c r="E60" s="14">
        <v>2530.41</v>
      </c>
      <c r="F60" s="17">
        <v>0</v>
      </c>
      <c r="G60" s="20">
        <v>2515.91</v>
      </c>
      <c r="H60" s="23">
        <v>0</v>
      </c>
      <c r="I60" s="26">
        <v>2177.5700000000002</v>
      </c>
      <c r="J60" s="35">
        <v>637.24</v>
      </c>
      <c r="K60" s="35">
        <v>1491.26</v>
      </c>
      <c r="L60" s="29">
        <v>15362.64</v>
      </c>
      <c r="M60" s="29">
        <v>15272</v>
      </c>
    </row>
    <row r="61" spans="1:13" ht="15.75" x14ac:dyDescent="0.25">
      <c r="A61" s="4" t="s">
        <v>66</v>
      </c>
      <c r="B61" s="7">
        <v>9637.16</v>
      </c>
      <c r="C61" s="10">
        <v>4148.8100000000004</v>
      </c>
      <c r="D61" s="13">
        <v>3626.71</v>
      </c>
      <c r="E61" s="16">
        <v>5450.73</v>
      </c>
      <c r="F61" s="19">
        <v>1839</v>
      </c>
      <c r="G61" s="22">
        <v>4400.01</v>
      </c>
      <c r="H61" s="25">
        <v>2122.9</v>
      </c>
      <c r="I61" s="28">
        <v>4827.46</v>
      </c>
      <c r="J61" s="36">
        <v>3517.18</v>
      </c>
      <c r="K61" s="36">
        <v>3989.03</v>
      </c>
      <c r="L61" s="31">
        <v>43558.99</v>
      </c>
      <c r="M61" s="31">
        <f>SUM(M57:M60)</f>
        <v>48350</v>
      </c>
    </row>
    <row r="62" spans="1:13" ht="15.75" x14ac:dyDescent="0.25">
      <c r="A62" s="3" t="s">
        <v>67</v>
      </c>
      <c r="B62" s="6"/>
      <c r="C62" s="9"/>
      <c r="D62" s="12"/>
      <c r="E62" s="15"/>
      <c r="F62" s="18"/>
      <c r="G62" s="21"/>
      <c r="H62" s="24"/>
      <c r="I62" s="27"/>
      <c r="J62" s="27"/>
      <c r="K62" s="27"/>
      <c r="L62" s="30"/>
      <c r="M62" s="30"/>
    </row>
    <row r="63" spans="1:13" ht="15" x14ac:dyDescent="0.2">
      <c r="A63" s="2" t="s">
        <v>68</v>
      </c>
      <c r="B63" s="5">
        <v>320</v>
      </c>
      <c r="C63" s="8">
        <v>130</v>
      </c>
      <c r="D63" s="11">
        <v>250</v>
      </c>
      <c r="E63" s="14">
        <v>0</v>
      </c>
      <c r="F63" s="17">
        <v>250</v>
      </c>
      <c r="G63" s="20">
        <v>310</v>
      </c>
      <c r="H63" s="23">
        <v>0</v>
      </c>
      <c r="I63" s="26">
        <v>859</v>
      </c>
      <c r="J63" s="35">
        <v>80</v>
      </c>
      <c r="K63" s="35">
        <v>180</v>
      </c>
      <c r="L63" s="29">
        <v>2379</v>
      </c>
      <c r="M63" s="29">
        <v>3200</v>
      </c>
    </row>
    <row r="64" spans="1:13" ht="15" x14ac:dyDescent="0.2">
      <c r="A64" s="2" t="s">
        <v>69</v>
      </c>
      <c r="B64" s="5">
        <v>2035</v>
      </c>
      <c r="C64" s="8">
        <v>0</v>
      </c>
      <c r="D64" s="11">
        <v>0</v>
      </c>
      <c r="E64" s="14">
        <v>317.5</v>
      </c>
      <c r="F64" s="17">
        <v>165</v>
      </c>
      <c r="G64" s="20">
        <v>0</v>
      </c>
      <c r="H64" s="23">
        <v>265</v>
      </c>
      <c r="I64" s="26">
        <v>0</v>
      </c>
      <c r="J64" s="35">
        <v>70</v>
      </c>
      <c r="K64" s="35">
        <v>0</v>
      </c>
      <c r="L64" s="29">
        <v>2852.5</v>
      </c>
      <c r="M64" s="29">
        <v>4500</v>
      </c>
    </row>
    <row r="65" spans="1:13" ht="15" x14ac:dyDescent="0.2">
      <c r="A65" s="2" t="s">
        <v>70</v>
      </c>
      <c r="B65" s="5">
        <v>465</v>
      </c>
      <c r="C65" s="8">
        <v>1567</v>
      </c>
      <c r="D65" s="11">
        <v>0</v>
      </c>
      <c r="E65" s="14">
        <v>0</v>
      </c>
      <c r="F65" s="17">
        <v>0</v>
      </c>
      <c r="G65" s="20">
        <v>0</v>
      </c>
      <c r="H65" s="23">
        <v>0</v>
      </c>
      <c r="I65" s="26">
        <v>0</v>
      </c>
      <c r="J65" s="35">
        <v>0</v>
      </c>
      <c r="K65" s="35">
        <v>0</v>
      </c>
      <c r="L65" s="29">
        <v>2032</v>
      </c>
      <c r="M65" s="29">
        <v>3200</v>
      </c>
    </row>
    <row r="66" spans="1:13" ht="15" x14ac:dyDescent="0.2">
      <c r="A66" s="2" t="s">
        <v>71</v>
      </c>
      <c r="B66" s="5">
        <v>0</v>
      </c>
      <c r="C66" s="8">
        <v>0</v>
      </c>
      <c r="D66" s="11">
        <v>0</v>
      </c>
      <c r="E66" s="14">
        <v>0</v>
      </c>
      <c r="F66" s="17">
        <v>0</v>
      </c>
      <c r="G66" s="20">
        <v>0</v>
      </c>
      <c r="H66" s="23">
        <v>250</v>
      </c>
      <c r="I66" s="26">
        <v>0</v>
      </c>
      <c r="J66" s="35">
        <v>0</v>
      </c>
      <c r="K66" s="35">
        <v>0</v>
      </c>
      <c r="L66" s="29">
        <v>250</v>
      </c>
      <c r="M66" s="29">
        <v>500</v>
      </c>
    </row>
    <row r="67" spans="1:13" ht="15" x14ac:dyDescent="0.2">
      <c r="A67" s="2" t="s">
        <v>72</v>
      </c>
      <c r="B67" s="5">
        <v>357.33</v>
      </c>
      <c r="C67" s="8">
        <v>61.15</v>
      </c>
      <c r="D67" s="11">
        <v>1367.37</v>
      </c>
      <c r="E67" s="14">
        <v>237.4</v>
      </c>
      <c r="F67" s="17">
        <v>284.7</v>
      </c>
      <c r="G67" s="20">
        <v>641.35</v>
      </c>
      <c r="H67" s="23">
        <v>471.72</v>
      </c>
      <c r="I67" s="26">
        <v>699.65</v>
      </c>
      <c r="J67" s="35">
        <v>302.97000000000003</v>
      </c>
      <c r="K67" s="35">
        <v>1114.4000000000001</v>
      </c>
      <c r="L67" s="29">
        <v>5538.0399999999991</v>
      </c>
      <c r="M67" s="29">
        <v>5200</v>
      </c>
    </row>
    <row r="68" spans="1:13" ht="15" x14ac:dyDescent="0.2">
      <c r="A68" s="2" t="s">
        <v>73</v>
      </c>
      <c r="B68" s="37">
        <v>3021.33</v>
      </c>
      <c r="C68" s="8">
        <v>310</v>
      </c>
      <c r="D68" s="11">
        <v>2115.21</v>
      </c>
      <c r="E68" s="14">
        <v>1160.75</v>
      </c>
      <c r="F68" s="17">
        <v>1420</v>
      </c>
      <c r="G68" s="20">
        <v>3338.22</v>
      </c>
      <c r="H68" s="23">
        <v>2026.75</v>
      </c>
      <c r="I68" s="26">
        <v>2278.4</v>
      </c>
      <c r="J68" s="35">
        <v>887.24</v>
      </c>
      <c r="K68" s="35">
        <v>424</v>
      </c>
      <c r="L68" s="29">
        <v>16981.900000000001</v>
      </c>
      <c r="M68" s="29">
        <v>22500</v>
      </c>
    </row>
    <row r="69" spans="1:13" ht="15.75" x14ac:dyDescent="0.25">
      <c r="A69" s="4" t="s">
        <v>74</v>
      </c>
      <c r="B69" s="7">
        <v>6198.66</v>
      </c>
      <c r="C69" s="10">
        <v>2068.15</v>
      </c>
      <c r="D69" s="13">
        <v>3732.58</v>
      </c>
      <c r="E69" s="16">
        <v>1715.65</v>
      </c>
      <c r="F69" s="19">
        <v>2119.6999999999998</v>
      </c>
      <c r="G69" s="22">
        <v>4289.57</v>
      </c>
      <c r="H69" s="25">
        <v>3013.47</v>
      </c>
      <c r="I69" s="28">
        <v>3837.05</v>
      </c>
      <c r="J69" s="36">
        <v>1340.21</v>
      </c>
      <c r="K69" s="36">
        <v>1718.4</v>
      </c>
      <c r="L69" s="31">
        <v>30033.439999999999</v>
      </c>
      <c r="M69" s="31">
        <f>SUM(M63:M68)</f>
        <v>39100</v>
      </c>
    </row>
    <row r="70" spans="1:13" ht="15.75" x14ac:dyDescent="0.25">
      <c r="A70" s="3" t="s">
        <v>75</v>
      </c>
      <c r="B70" s="6"/>
      <c r="C70" s="9"/>
      <c r="D70" s="12"/>
      <c r="E70" s="15"/>
      <c r="F70" s="18"/>
      <c r="G70" s="21"/>
      <c r="H70" s="24"/>
      <c r="I70" s="27"/>
      <c r="J70" s="27"/>
      <c r="K70" s="27"/>
      <c r="L70" s="30"/>
      <c r="M70" s="30"/>
    </row>
    <row r="71" spans="1:13" ht="15" x14ac:dyDescent="0.2">
      <c r="A71" s="2" t="s">
        <v>76</v>
      </c>
      <c r="B71" s="5">
        <v>0</v>
      </c>
      <c r="C71" s="8">
        <v>829.5</v>
      </c>
      <c r="D71" s="11">
        <v>0</v>
      </c>
      <c r="E71" s="14">
        <v>0</v>
      </c>
      <c r="F71" s="17">
        <v>2161.25</v>
      </c>
      <c r="G71" s="20">
        <v>0</v>
      </c>
      <c r="H71" s="23">
        <v>0</v>
      </c>
      <c r="I71" s="26">
        <v>0</v>
      </c>
      <c r="J71" s="35">
        <v>0</v>
      </c>
      <c r="K71" s="35">
        <v>0</v>
      </c>
      <c r="L71" s="29">
        <v>2990.75</v>
      </c>
      <c r="M71" s="29">
        <v>3500</v>
      </c>
    </row>
    <row r="72" spans="1:13" ht="15" x14ac:dyDescent="0.2">
      <c r="A72" s="2" t="s">
        <v>77</v>
      </c>
      <c r="B72" s="5">
        <v>401.96</v>
      </c>
      <c r="C72" s="8">
        <v>0</v>
      </c>
      <c r="D72" s="11">
        <v>1726.98</v>
      </c>
      <c r="E72" s="14">
        <v>0</v>
      </c>
      <c r="F72" s="17">
        <v>0</v>
      </c>
      <c r="G72" s="20">
        <v>0</v>
      </c>
      <c r="H72" s="23">
        <v>0</v>
      </c>
      <c r="I72" s="26">
        <v>0</v>
      </c>
      <c r="J72" s="35">
        <v>0</v>
      </c>
      <c r="K72" s="35">
        <v>0</v>
      </c>
      <c r="L72" s="29">
        <v>2128.94</v>
      </c>
      <c r="M72" s="29">
        <v>3200</v>
      </c>
    </row>
    <row r="73" spans="1:13" ht="15" x14ac:dyDescent="0.2">
      <c r="A73" s="2" t="s">
        <v>78</v>
      </c>
      <c r="B73" s="5">
        <v>680.4</v>
      </c>
      <c r="C73" s="8">
        <v>0</v>
      </c>
      <c r="D73" s="11">
        <v>0</v>
      </c>
      <c r="E73" s="14">
        <v>0</v>
      </c>
      <c r="F73" s="17">
        <v>0</v>
      </c>
      <c r="G73" s="20">
        <v>0</v>
      </c>
      <c r="H73" s="23">
        <v>0</v>
      </c>
      <c r="I73" s="26">
        <v>680.4</v>
      </c>
      <c r="J73" s="35">
        <v>0</v>
      </c>
      <c r="K73" s="35">
        <v>0</v>
      </c>
      <c r="L73" s="29">
        <v>1360.8</v>
      </c>
      <c r="M73" s="29">
        <v>2000</v>
      </c>
    </row>
    <row r="74" spans="1:13" ht="15" x14ac:dyDescent="0.2">
      <c r="A74" s="2" t="s">
        <v>79</v>
      </c>
      <c r="B74" s="5">
        <v>60</v>
      </c>
      <c r="C74" s="8">
        <v>165</v>
      </c>
      <c r="D74" s="11">
        <v>0</v>
      </c>
      <c r="E74" s="14">
        <v>0</v>
      </c>
      <c r="F74" s="17">
        <v>0</v>
      </c>
      <c r="G74" s="20">
        <v>0</v>
      </c>
      <c r="H74" s="23">
        <v>0</v>
      </c>
      <c r="I74" s="26">
        <v>0</v>
      </c>
      <c r="J74" s="35">
        <v>0</v>
      </c>
      <c r="K74" s="35">
        <v>160</v>
      </c>
      <c r="L74" s="29">
        <v>385</v>
      </c>
      <c r="M74" s="29">
        <v>400</v>
      </c>
    </row>
    <row r="75" spans="1:13" ht="15.75" x14ac:dyDescent="0.25">
      <c r="A75" s="4" t="s">
        <v>80</v>
      </c>
      <c r="B75" s="7">
        <v>1142.3599999999999</v>
      </c>
      <c r="C75" s="10">
        <v>994.5</v>
      </c>
      <c r="D75" s="13">
        <v>1726.98</v>
      </c>
      <c r="E75" s="16">
        <v>0</v>
      </c>
      <c r="F75" s="19">
        <v>2161.25</v>
      </c>
      <c r="G75" s="22">
        <v>0</v>
      </c>
      <c r="H75" s="25">
        <v>0</v>
      </c>
      <c r="I75" s="28">
        <v>680.4</v>
      </c>
      <c r="J75" s="36">
        <v>0</v>
      </c>
      <c r="K75" s="36">
        <v>160</v>
      </c>
      <c r="L75" s="31">
        <v>6865.49</v>
      </c>
      <c r="M75" s="31">
        <f>SUM(M71:M74)</f>
        <v>9100</v>
      </c>
    </row>
    <row r="76" spans="1:13" ht="15.75" x14ac:dyDescent="0.25">
      <c r="A76" s="3" t="s">
        <v>81</v>
      </c>
      <c r="B76" s="6"/>
      <c r="C76" s="9"/>
      <c r="D76" s="12"/>
      <c r="E76" s="15"/>
      <c r="F76" s="18"/>
      <c r="G76" s="21"/>
      <c r="H76" s="24"/>
      <c r="I76" s="27"/>
      <c r="J76" s="27"/>
      <c r="K76" s="27"/>
      <c r="L76" s="30"/>
      <c r="M76" s="30"/>
    </row>
    <row r="77" spans="1:13" ht="15" x14ac:dyDescent="0.2">
      <c r="A77" s="2" t="s">
        <v>82</v>
      </c>
      <c r="B77" s="5">
        <v>0</v>
      </c>
      <c r="C77" s="8">
        <v>0</v>
      </c>
      <c r="D77" s="11">
        <v>0</v>
      </c>
      <c r="E77" s="14">
        <v>0</v>
      </c>
      <c r="F77" s="17">
        <v>0</v>
      </c>
      <c r="G77" s="20">
        <v>0</v>
      </c>
      <c r="H77" s="23">
        <v>21937.86</v>
      </c>
      <c r="I77" s="26">
        <v>0</v>
      </c>
      <c r="J77" s="26">
        <v>0</v>
      </c>
      <c r="K77" s="26">
        <v>0</v>
      </c>
      <c r="L77" s="29">
        <v>21937.86</v>
      </c>
      <c r="M77" s="29">
        <v>21937.86</v>
      </c>
    </row>
    <row r="78" spans="1:13" ht="15" x14ac:dyDescent="0.2">
      <c r="A78" s="41" t="s">
        <v>141</v>
      </c>
      <c r="B78" s="5">
        <v>0</v>
      </c>
      <c r="C78" s="8">
        <v>0</v>
      </c>
      <c r="D78" s="11">
        <v>0</v>
      </c>
      <c r="E78" s="14">
        <v>0</v>
      </c>
      <c r="F78" s="17">
        <v>0</v>
      </c>
      <c r="G78" s="20">
        <v>0</v>
      </c>
      <c r="H78" s="23">
        <v>0</v>
      </c>
      <c r="I78" s="26">
        <v>0</v>
      </c>
      <c r="J78" s="26">
        <v>0</v>
      </c>
      <c r="K78" s="26">
        <v>0</v>
      </c>
      <c r="L78" s="29">
        <v>0</v>
      </c>
      <c r="M78" s="29">
        <v>30850</v>
      </c>
    </row>
    <row r="79" spans="1:13" ht="15.75" x14ac:dyDescent="0.25">
      <c r="A79" s="4" t="s">
        <v>83</v>
      </c>
      <c r="B79" s="7">
        <v>0</v>
      </c>
      <c r="C79" s="10">
        <v>0</v>
      </c>
      <c r="D79" s="13">
        <v>0</v>
      </c>
      <c r="E79" s="16">
        <v>0</v>
      </c>
      <c r="F79" s="19">
        <v>0</v>
      </c>
      <c r="G79" s="22">
        <v>0</v>
      </c>
      <c r="H79" s="25">
        <v>21937.86</v>
      </c>
      <c r="I79" s="28">
        <v>0</v>
      </c>
      <c r="J79" s="42">
        <v>0</v>
      </c>
      <c r="K79" s="42">
        <v>0</v>
      </c>
      <c r="L79" s="31">
        <v>21937.86</v>
      </c>
      <c r="M79" s="31">
        <f>SUM(M77:M78)</f>
        <v>52787.86</v>
      </c>
    </row>
    <row r="80" spans="1:13" ht="15.75" x14ac:dyDescent="0.25">
      <c r="A80" s="3" t="s">
        <v>84</v>
      </c>
      <c r="B80" s="6"/>
      <c r="C80" s="9"/>
      <c r="D80" s="12"/>
      <c r="E80" s="15"/>
      <c r="F80" s="18"/>
      <c r="G80" s="21"/>
      <c r="H80" s="24"/>
      <c r="I80" s="27"/>
      <c r="J80" s="27"/>
      <c r="K80" s="27"/>
      <c r="L80" s="30"/>
      <c r="M80" s="30"/>
    </row>
    <row r="81" spans="1:13" ht="15" x14ac:dyDescent="0.2">
      <c r="A81" s="2" t="s">
        <v>85</v>
      </c>
      <c r="B81" s="5">
        <v>165</v>
      </c>
      <c r="C81" s="38">
        <v>0</v>
      </c>
      <c r="D81" s="39">
        <v>0</v>
      </c>
      <c r="E81" s="40">
        <v>0</v>
      </c>
      <c r="F81" s="17">
        <v>0</v>
      </c>
      <c r="G81" s="20">
        <v>0</v>
      </c>
      <c r="H81" s="23">
        <v>0</v>
      </c>
      <c r="I81" s="26">
        <v>0</v>
      </c>
      <c r="J81" s="35">
        <v>265</v>
      </c>
      <c r="K81" s="35">
        <v>0</v>
      </c>
      <c r="L81" s="29">
        <v>430</v>
      </c>
      <c r="M81" s="29">
        <v>250</v>
      </c>
    </row>
    <row r="82" spans="1:13" ht="15" x14ac:dyDescent="0.2">
      <c r="A82" s="2" t="s">
        <v>86</v>
      </c>
      <c r="B82" s="37">
        <v>1281.51</v>
      </c>
      <c r="C82" s="38">
        <v>0</v>
      </c>
      <c r="D82" s="39">
        <v>0</v>
      </c>
      <c r="E82" s="40">
        <v>0</v>
      </c>
      <c r="F82" s="17">
        <v>710.15</v>
      </c>
      <c r="G82" s="20">
        <v>0</v>
      </c>
      <c r="H82" s="23">
        <v>1748.25</v>
      </c>
      <c r="I82" s="26">
        <v>0</v>
      </c>
      <c r="J82" s="35">
        <v>2135</v>
      </c>
      <c r="K82" s="35">
        <v>0</v>
      </c>
      <c r="L82" s="29">
        <v>5874.91</v>
      </c>
      <c r="M82" s="29">
        <v>5100</v>
      </c>
    </row>
    <row r="83" spans="1:13" ht="15" x14ac:dyDescent="0.2">
      <c r="A83" s="2" t="s">
        <v>87</v>
      </c>
      <c r="B83" s="5">
        <v>360</v>
      </c>
      <c r="C83" s="8">
        <v>0</v>
      </c>
      <c r="D83" s="11">
        <v>740</v>
      </c>
      <c r="E83" s="14">
        <v>0</v>
      </c>
      <c r="F83" s="17">
        <v>0</v>
      </c>
      <c r="G83" s="20">
        <v>310</v>
      </c>
      <c r="H83" s="23">
        <v>0</v>
      </c>
      <c r="I83" s="26">
        <v>0</v>
      </c>
      <c r="J83" s="35">
        <v>117</v>
      </c>
      <c r="K83" s="35">
        <v>550</v>
      </c>
      <c r="L83" s="29">
        <v>2077</v>
      </c>
      <c r="M83" s="29">
        <v>2100</v>
      </c>
    </row>
    <row r="84" spans="1:13" ht="15" x14ac:dyDescent="0.2">
      <c r="A84" s="2" t="s">
        <v>88</v>
      </c>
      <c r="B84" s="5">
        <v>0</v>
      </c>
      <c r="C84" s="8">
        <v>0</v>
      </c>
      <c r="D84" s="11">
        <v>274</v>
      </c>
      <c r="E84" s="14">
        <v>0</v>
      </c>
      <c r="F84" s="17">
        <v>0</v>
      </c>
      <c r="G84" s="20">
        <v>0</v>
      </c>
      <c r="H84" s="23">
        <v>0</v>
      </c>
      <c r="I84" s="26">
        <v>314</v>
      </c>
      <c r="J84" s="35">
        <v>0</v>
      </c>
      <c r="K84" s="35">
        <v>0</v>
      </c>
      <c r="L84" s="29">
        <v>588</v>
      </c>
      <c r="M84" s="29">
        <v>900</v>
      </c>
    </row>
    <row r="85" spans="1:13" ht="15" x14ac:dyDescent="0.2">
      <c r="A85" s="2" t="s">
        <v>89</v>
      </c>
      <c r="B85" s="5">
        <v>0</v>
      </c>
      <c r="C85" s="8">
        <v>0</v>
      </c>
      <c r="D85" s="11">
        <v>564</v>
      </c>
      <c r="E85" s="14">
        <v>0</v>
      </c>
      <c r="F85" s="17">
        <v>0</v>
      </c>
      <c r="G85" s="20">
        <v>0</v>
      </c>
      <c r="H85" s="23">
        <v>0</v>
      </c>
      <c r="I85" s="26">
        <v>0</v>
      </c>
      <c r="J85" s="35">
        <v>0</v>
      </c>
      <c r="K85" s="35">
        <v>0</v>
      </c>
      <c r="L85" s="29">
        <v>564</v>
      </c>
      <c r="M85" s="29">
        <v>750</v>
      </c>
    </row>
    <row r="86" spans="1:13" ht="15" x14ac:dyDescent="0.2">
      <c r="A86" s="2" t="s">
        <v>90</v>
      </c>
      <c r="B86" s="5">
        <v>0</v>
      </c>
      <c r="C86" s="8">
        <v>0</v>
      </c>
      <c r="D86" s="11">
        <v>0</v>
      </c>
      <c r="E86" s="14">
        <v>0</v>
      </c>
      <c r="F86" s="17">
        <v>0</v>
      </c>
      <c r="G86" s="20">
        <v>0</v>
      </c>
      <c r="H86" s="23">
        <v>0</v>
      </c>
      <c r="I86" s="26">
        <v>1528.25</v>
      </c>
      <c r="J86" s="35">
        <v>0</v>
      </c>
      <c r="K86" s="35">
        <v>0</v>
      </c>
      <c r="L86" s="29">
        <v>1528.25</v>
      </c>
      <c r="M86" s="29">
        <v>2000</v>
      </c>
    </row>
    <row r="87" spans="1:13" ht="15" x14ac:dyDescent="0.2">
      <c r="A87" s="2" t="s">
        <v>91</v>
      </c>
      <c r="B87" s="5">
        <v>389.32</v>
      </c>
      <c r="C87" s="8">
        <v>1430.06</v>
      </c>
      <c r="D87" s="11">
        <v>2466.19</v>
      </c>
      <c r="E87" s="14">
        <v>1626.26</v>
      </c>
      <c r="F87" s="17">
        <v>450.69</v>
      </c>
      <c r="G87" s="20">
        <v>968.34</v>
      </c>
      <c r="H87" s="23">
        <v>725.93</v>
      </c>
      <c r="I87" s="26">
        <v>1106.8</v>
      </c>
      <c r="J87" s="35">
        <v>534.15</v>
      </c>
      <c r="K87" s="35">
        <v>1618.46</v>
      </c>
      <c r="L87" s="29">
        <v>11316.2</v>
      </c>
      <c r="M87" s="29">
        <v>12500</v>
      </c>
    </row>
    <row r="88" spans="1:13" ht="15.75" x14ac:dyDescent="0.25">
      <c r="A88" s="4" t="s">
        <v>92</v>
      </c>
      <c r="B88" s="7">
        <v>2195.83</v>
      </c>
      <c r="C88" s="10">
        <v>1430.0600000000002</v>
      </c>
      <c r="D88" s="13">
        <v>4044.1899999999996</v>
      </c>
      <c r="E88" s="16">
        <v>1626.2599999999998</v>
      </c>
      <c r="F88" s="19">
        <v>1160.8399999999999</v>
      </c>
      <c r="G88" s="22">
        <v>1278.3399999999999</v>
      </c>
      <c r="H88" s="25">
        <v>2474.1799999999998</v>
      </c>
      <c r="I88" s="28">
        <v>2949.05</v>
      </c>
      <c r="J88" s="36">
        <v>3051.15</v>
      </c>
      <c r="K88" s="36">
        <v>2168.46</v>
      </c>
      <c r="L88" s="31">
        <v>22378.36</v>
      </c>
      <c r="M88" s="31">
        <f>SUM(M81:M87)</f>
        <v>23600</v>
      </c>
    </row>
    <row r="89" spans="1:13" ht="15.75" x14ac:dyDescent="0.25">
      <c r="A89" s="4" t="s">
        <v>93</v>
      </c>
      <c r="B89" s="7">
        <v>31097.57</v>
      </c>
      <c r="C89" s="7">
        <v>20674.16</v>
      </c>
      <c r="D89" s="7">
        <v>24692.949999999997</v>
      </c>
      <c r="E89" s="7">
        <v>20298.5</v>
      </c>
      <c r="F89" s="7">
        <v>19023.55</v>
      </c>
      <c r="G89" s="7">
        <v>22980.66</v>
      </c>
      <c r="H89" s="7">
        <v>41631.570000000007</v>
      </c>
      <c r="I89" s="7">
        <v>23972.94</v>
      </c>
      <c r="J89" s="7">
        <v>19955.600000000002</v>
      </c>
      <c r="K89" s="7">
        <v>19673.760000000002</v>
      </c>
      <c r="L89" s="31">
        <v>244001.26</v>
      </c>
      <c r="M89" s="31">
        <f>M88+M79+M75+M69+M61+M55+M42</f>
        <v>322526.56</v>
      </c>
    </row>
    <row r="90" spans="1:13" ht="15" x14ac:dyDescent="0.2">
      <c r="A90" s="2"/>
      <c r="B90" s="5"/>
      <c r="C90" s="8"/>
      <c r="D90" s="11"/>
      <c r="E90" s="14"/>
      <c r="F90" s="17"/>
      <c r="G90" s="20"/>
      <c r="H90" s="23"/>
      <c r="I90" s="26"/>
      <c r="J90" s="26"/>
      <c r="K90" s="26"/>
      <c r="L90" s="29"/>
      <c r="M90" s="29"/>
    </row>
    <row r="91" spans="1:13" ht="15.75" x14ac:dyDescent="0.25">
      <c r="A91" s="3" t="s">
        <v>94</v>
      </c>
      <c r="B91" s="6">
        <v>13933.769999999997</v>
      </c>
      <c r="C91" s="6">
        <v>21149.579999999998</v>
      </c>
      <c r="D91" s="6">
        <v>21630.660000000003</v>
      </c>
      <c r="E91" s="6">
        <v>26403.339999999997</v>
      </c>
      <c r="F91" s="6">
        <v>27986.66</v>
      </c>
      <c r="G91" s="6">
        <v>21746.95</v>
      </c>
      <c r="H91" s="6">
        <v>7689.7199999999939</v>
      </c>
      <c r="I91" s="6">
        <v>20672.88</v>
      </c>
      <c r="J91" s="6">
        <v>25994.399999999998</v>
      </c>
      <c r="K91" s="6">
        <v>26612.689999999995</v>
      </c>
      <c r="L91" s="6">
        <v>213820.64999999997</v>
      </c>
      <c r="M91" s="30">
        <f>M36-M89</f>
        <v>246733.44</v>
      </c>
    </row>
    <row r="92" spans="1:13" ht="15" x14ac:dyDescent="0.2">
      <c r="A92" s="2"/>
      <c r="B92" s="5"/>
      <c r="C92" s="8"/>
      <c r="D92" s="11"/>
      <c r="E92" s="14"/>
      <c r="F92" s="17"/>
      <c r="G92" s="20"/>
      <c r="H92" s="23"/>
      <c r="I92" s="26"/>
      <c r="J92" s="26"/>
      <c r="K92" s="26"/>
      <c r="L92" s="29"/>
      <c r="M92" s="29"/>
    </row>
    <row r="93" spans="1:13" x14ac:dyDescent="0.2">
      <c r="L93" s="32"/>
      <c r="M93" s="32"/>
    </row>
    <row r="94" spans="1:13" x14ac:dyDescent="0.2">
      <c r="L94" s="33"/>
      <c r="M94" s="33"/>
    </row>
    <row r="95" spans="1:13" x14ac:dyDescent="0.2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33"/>
    </row>
    <row r="96" spans="1:13" x14ac:dyDescent="0.2">
      <c r="L96" s="33"/>
      <c r="M96" s="33"/>
    </row>
    <row r="97" spans="2:2" x14ac:dyDescent="0.2">
      <c r="B97" s="32"/>
    </row>
    <row r="99" spans="2:2" x14ac:dyDescent="0.2">
      <c r="B99" s="33"/>
    </row>
    <row r="101" spans="2:2" x14ac:dyDescent="0.2">
      <c r="B101" s="33"/>
    </row>
    <row r="103" spans="2:2" x14ac:dyDescent="0.2">
      <c r="B103" s="32"/>
    </row>
    <row r="105" spans="2:2" x14ac:dyDescent="0.2">
      <c r="B105" s="33"/>
    </row>
    <row r="107" spans="2:2" x14ac:dyDescent="0.2">
      <c r="B107" s="33"/>
    </row>
  </sheetData>
  <mergeCells count="10">
    <mergeCell ref="A6:L6"/>
    <mergeCell ref="A7:L7"/>
    <mergeCell ref="A8:L8"/>
    <mergeCell ref="A9:L9"/>
    <mergeCell ref="A10:L10"/>
    <mergeCell ref="A1:L1"/>
    <mergeCell ref="A2:L2"/>
    <mergeCell ref="A3:L3"/>
    <mergeCell ref="A4:L4"/>
    <mergeCell ref="A5:L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408F6-F98B-4D0F-A42B-CF05AAF9DE32}">
  <dimension ref="A1:N104"/>
  <sheetViews>
    <sheetView workbookViewId="0">
      <selection activeCell="B14" sqref="B14:N97"/>
    </sheetView>
  </sheetViews>
  <sheetFormatPr defaultRowHeight="14.25" x14ac:dyDescent="0.2"/>
  <cols>
    <col min="1" max="1" width="35.875" bestFit="1" customWidth="1"/>
    <col min="2" max="2" width="18" bestFit="1" customWidth="1"/>
    <col min="3" max="3" width="19.5" bestFit="1" customWidth="1"/>
    <col min="4" max="4" width="18" bestFit="1" customWidth="1"/>
    <col min="5" max="7" width="19.5" bestFit="1" customWidth="1"/>
    <col min="8" max="8" width="18" bestFit="1" customWidth="1"/>
    <col min="9" max="10" width="21.5" bestFit="1" customWidth="1"/>
    <col min="11" max="11" width="18" bestFit="1" customWidth="1"/>
    <col min="12" max="12" width="21.5" bestFit="1" customWidth="1"/>
    <col min="13" max="13" width="19.5" bestFit="1" customWidth="1"/>
    <col min="14" max="14" width="19.75" bestFit="1" customWidth="1"/>
  </cols>
  <sheetData>
    <row r="1" spans="1:14" ht="23.25" x14ac:dyDescent="0.35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6.5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6.5" x14ac:dyDescent="0.2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6.5" x14ac:dyDescent="0.2">
      <c r="A6" s="52" t="s">
        <v>96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6.5" x14ac:dyDescent="0.2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6.5" x14ac:dyDescent="0.2">
      <c r="A8" s="52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x14ac:dyDescent="0.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6.5" x14ac:dyDescent="0.25">
      <c r="A10" s="1" t="s">
        <v>6</v>
      </c>
      <c r="B10" s="1" t="s">
        <v>97</v>
      </c>
      <c r="C10" s="1" t="s">
        <v>98</v>
      </c>
      <c r="D10" s="1" t="s">
        <v>99</v>
      </c>
      <c r="E10" s="1" t="s">
        <v>100</v>
      </c>
      <c r="F10" s="1" t="s">
        <v>101</v>
      </c>
      <c r="G10" s="1" t="s">
        <v>102</v>
      </c>
      <c r="H10" s="1" t="s">
        <v>103</v>
      </c>
      <c r="I10" s="1" t="s">
        <v>104</v>
      </c>
      <c r="J10" s="1" t="s">
        <v>105</v>
      </c>
      <c r="K10" s="1" t="s">
        <v>106</v>
      </c>
      <c r="L10" s="1" t="s">
        <v>107</v>
      </c>
      <c r="M10" s="1" t="s">
        <v>108</v>
      </c>
      <c r="N10" s="1" t="s">
        <v>15</v>
      </c>
    </row>
    <row r="11" spans="1:14" ht="15.75" x14ac:dyDescent="0.25">
      <c r="A11" s="3" t="s">
        <v>16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5.75" x14ac:dyDescent="0.25">
      <c r="A12" s="3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.75" x14ac:dyDescent="0.25">
      <c r="A13" s="3" t="s">
        <v>18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5" x14ac:dyDescent="0.2">
      <c r="A14" s="2" t="s">
        <v>19</v>
      </c>
      <c r="B14" s="35">
        <v>46770</v>
      </c>
      <c r="C14" s="35">
        <v>46891</v>
      </c>
      <c r="D14" s="35">
        <v>46960</v>
      </c>
      <c r="E14" s="35">
        <v>47025</v>
      </c>
      <c r="F14" s="35">
        <v>47025</v>
      </c>
      <c r="G14" s="35">
        <v>47025</v>
      </c>
      <c r="H14" s="35">
        <v>47025</v>
      </c>
      <c r="I14" s="35">
        <v>47170</v>
      </c>
      <c r="J14" s="35">
        <v>47200</v>
      </c>
      <c r="K14" s="35">
        <v>47470</v>
      </c>
      <c r="L14" s="35">
        <v>47470</v>
      </c>
      <c r="M14" s="35">
        <v>55005</v>
      </c>
      <c r="N14" s="35">
        <v>573036</v>
      </c>
    </row>
    <row r="15" spans="1:14" ht="15" x14ac:dyDescent="0.2">
      <c r="A15" s="2" t="s">
        <v>21</v>
      </c>
      <c r="B15" s="35">
        <v>38</v>
      </c>
      <c r="C15" s="35">
        <v>100</v>
      </c>
      <c r="D15" s="35">
        <v>202</v>
      </c>
      <c r="E15" s="35">
        <v>140</v>
      </c>
      <c r="F15" s="35">
        <v>140</v>
      </c>
      <c r="G15" s="35">
        <v>140</v>
      </c>
      <c r="H15" s="35">
        <v>140</v>
      </c>
      <c r="I15" s="35">
        <v>140</v>
      </c>
      <c r="J15" s="35">
        <v>140</v>
      </c>
      <c r="K15" s="35">
        <v>158</v>
      </c>
      <c r="L15" s="35">
        <v>160</v>
      </c>
      <c r="M15" s="35">
        <v>160</v>
      </c>
      <c r="N15" s="35">
        <v>1658</v>
      </c>
    </row>
    <row r="16" spans="1:14" ht="15" x14ac:dyDescent="0.2">
      <c r="A16" s="2" t="s">
        <v>22</v>
      </c>
      <c r="B16" s="35">
        <v>355.87</v>
      </c>
      <c r="C16" s="35">
        <v>294.77999999999997</v>
      </c>
      <c r="D16" s="35">
        <v>190.55</v>
      </c>
      <c r="E16" s="35">
        <v>230</v>
      </c>
      <c r="F16" s="35">
        <v>280</v>
      </c>
      <c r="G16" s="35">
        <v>319.66000000000003</v>
      </c>
      <c r="H16" s="35">
        <v>371.77</v>
      </c>
      <c r="I16" s="35">
        <v>467.68</v>
      </c>
      <c r="J16" s="35">
        <v>490</v>
      </c>
      <c r="K16" s="35">
        <v>596.48</v>
      </c>
      <c r="L16" s="35">
        <v>725</v>
      </c>
      <c r="M16" s="35">
        <v>-6548.78</v>
      </c>
      <c r="N16" s="35">
        <v>-2226.9899999999998</v>
      </c>
    </row>
    <row r="17" spans="1:14" ht="15" x14ac:dyDescent="0.2">
      <c r="A17" s="2" t="s">
        <v>23</v>
      </c>
      <c r="B17" s="35">
        <v>-354</v>
      </c>
      <c r="C17" s="35">
        <v>-340</v>
      </c>
      <c r="D17" s="35">
        <v>-351.87</v>
      </c>
      <c r="E17" s="35">
        <v>-394</v>
      </c>
      <c r="F17" s="35">
        <v>-394</v>
      </c>
      <c r="G17" s="35">
        <v>-438.47</v>
      </c>
      <c r="H17" s="35">
        <v>-452</v>
      </c>
      <c r="I17" s="35">
        <v>-402</v>
      </c>
      <c r="J17" s="35">
        <v>-402</v>
      </c>
      <c r="K17" s="35">
        <v>-409.5</v>
      </c>
      <c r="L17" s="35">
        <v>-413.5</v>
      </c>
      <c r="M17" s="35">
        <v>-266.17</v>
      </c>
      <c r="N17" s="35">
        <v>-4617.51</v>
      </c>
    </row>
    <row r="18" spans="1:14" ht="15" x14ac:dyDescent="0.2">
      <c r="A18" s="2" t="s">
        <v>24</v>
      </c>
      <c r="B18" s="35">
        <v>-1969.32</v>
      </c>
      <c r="C18" s="35">
        <v>-1263.47</v>
      </c>
      <c r="D18" s="35">
        <v>-1143.29</v>
      </c>
      <c r="E18" s="35">
        <v>-2112.6</v>
      </c>
      <c r="F18" s="35">
        <v>-1813.6</v>
      </c>
      <c r="G18" s="35">
        <v>274.17</v>
      </c>
      <c r="H18" s="35">
        <v>-966.35</v>
      </c>
      <c r="I18" s="35">
        <v>-362.87</v>
      </c>
      <c r="J18" s="35">
        <v>-1142.99</v>
      </c>
      <c r="K18" s="35">
        <v>-730</v>
      </c>
      <c r="L18" s="35">
        <v>-1506</v>
      </c>
      <c r="M18" s="35">
        <v>-134</v>
      </c>
      <c r="N18" s="35">
        <v>-12870.32</v>
      </c>
    </row>
    <row r="19" spans="1:14" ht="15" x14ac:dyDescent="0.2">
      <c r="A19" s="2" t="s">
        <v>25</v>
      </c>
      <c r="B19" s="35">
        <v>-2668.55</v>
      </c>
      <c r="C19" s="35">
        <v>-4333.8100000000004</v>
      </c>
      <c r="D19" s="35">
        <v>-3771.61</v>
      </c>
      <c r="E19" s="35">
        <v>-4325.17</v>
      </c>
      <c r="F19" s="35">
        <v>-4910</v>
      </c>
      <c r="G19" s="35">
        <v>-5222.33</v>
      </c>
      <c r="H19" s="35">
        <v>-3786.77</v>
      </c>
      <c r="I19" s="35">
        <v>-4984.68</v>
      </c>
      <c r="J19" s="35">
        <v>-4346</v>
      </c>
      <c r="K19" s="35">
        <v>-3535.81</v>
      </c>
      <c r="L19" s="35">
        <v>-3700</v>
      </c>
      <c r="M19" s="35">
        <v>-6010.72</v>
      </c>
      <c r="N19" s="35">
        <v>-51595.45</v>
      </c>
    </row>
    <row r="20" spans="1:14" ht="15.75" x14ac:dyDescent="0.25">
      <c r="A20" s="3" t="s">
        <v>26</v>
      </c>
      <c r="B20" s="36">
        <v>42172</v>
      </c>
      <c r="C20" s="36">
        <v>41348.5</v>
      </c>
      <c r="D20" s="36">
        <v>42085.78</v>
      </c>
      <c r="E20" s="36">
        <v>40563.230000000003</v>
      </c>
      <c r="F20" s="36">
        <v>40327.4</v>
      </c>
      <c r="G20" s="36">
        <v>42098.03</v>
      </c>
      <c r="H20" s="36">
        <v>42331.65</v>
      </c>
      <c r="I20" s="36">
        <v>42028.13</v>
      </c>
      <c r="J20" s="36">
        <v>41939.01</v>
      </c>
      <c r="K20" s="36">
        <v>43549.170000000006</v>
      </c>
      <c r="L20" s="36">
        <v>42735.5</v>
      </c>
      <c r="M20" s="36">
        <v>42205.33</v>
      </c>
      <c r="N20" s="36">
        <v>503383.73000000004</v>
      </c>
    </row>
    <row r="21" spans="1:14" ht="15.75" x14ac:dyDescent="0.25">
      <c r="A21" s="3" t="s">
        <v>27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5" x14ac:dyDescent="0.2">
      <c r="A22" s="2" t="s">
        <v>109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856.8</v>
      </c>
      <c r="M22" s="35">
        <v>0</v>
      </c>
      <c r="N22" s="35">
        <v>856.8</v>
      </c>
    </row>
    <row r="23" spans="1:14" ht="15" x14ac:dyDescent="0.2">
      <c r="A23" s="2" t="s">
        <v>110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50</v>
      </c>
      <c r="L23" s="35">
        <v>0</v>
      </c>
      <c r="M23" s="35">
        <v>0</v>
      </c>
      <c r="N23" s="35">
        <v>50</v>
      </c>
    </row>
    <row r="24" spans="1:14" ht="15" x14ac:dyDescent="0.2">
      <c r="A24" s="2" t="s">
        <v>28</v>
      </c>
      <c r="B24" s="35">
        <v>550</v>
      </c>
      <c r="C24" s="35">
        <v>539.6</v>
      </c>
      <c r="D24" s="35">
        <v>631.49</v>
      </c>
      <c r="E24" s="35">
        <v>464.99</v>
      </c>
      <c r="F24" s="35">
        <v>473.77</v>
      </c>
      <c r="G24" s="35">
        <v>466.19</v>
      </c>
      <c r="H24" s="35">
        <v>462.35</v>
      </c>
      <c r="I24" s="35">
        <v>428.33</v>
      </c>
      <c r="J24" s="35">
        <v>400</v>
      </c>
      <c r="K24" s="35">
        <v>400</v>
      </c>
      <c r="L24" s="35">
        <v>400</v>
      </c>
      <c r="M24" s="35">
        <v>412.24</v>
      </c>
      <c r="N24" s="35">
        <v>5628.9599999999991</v>
      </c>
    </row>
    <row r="25" spans="1:14" ht="15" x14ac:dyDescent="0.2">
      <c r="A25" s="2" t="s">
        <v>29</v>
      </c>
      <c r="B25" s="35">
        <v>100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200</v>
      </c>
      <c r="N25" s="35">
        <v>300</v>
      </c>
    </row>
    <row r="26" spans="1:14" ht="15" x14ac:dyDescent="0.2">
      <c r="A26" s="2" t="s">
        <v>30</v>
      </c>
      <c r="B26" s="35">
        <v>35</v>
      </c>
      <c r="C26" s="35">
        <v>0</v>
      </c>
      <c r="D26" s="35">
        <v>0</v>
      </c>
      <c r="E26" s="35">
        <v>56</v>
      </c>
      <c r="F26" s="35">
        <v>49</v>
      </c>
      <c r="G26" s="35">
        <v>35</v>
      </c>
      <c r="H26" s="35">
        <v>70</v>
      </c>
      <c r="I26" s="35">
        <v>0</v>
      </c>
      <c r="J26" s="35">
        <v>70</v>
      </c>
      <c r="K26" s="35">
        <v>35</v>
      </c>
      <c r="L26" s="35">
        <v>35</v>
      </c>
      <c r="M26" s="35">
        <v>70</v>
      </c>
      <c r="N26" s="35">
        <v>455</v>
      </c>
    </row>
    <row r="27" spans="1:14" ht="15" x14ac:dyDescent="0.2">
      <c r="A27" s="2" t="s">
        <v>31</v>
      </c>
      <c r="B27" s="35">
        <v>0</v>
      </c>
      <c r="C27" s="35">
        <v>0</v>
      </c>
      <c r="D27" s="35">
        <v>200</v>
      </c>
      <c r="E27" s="35">
        <v>200</v>
      </c>
      <c r="F27" s="35">
        <v>200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100</v>
      </c>
      <c r="M27" s="35">
        <v>100</v>
      </c>
      <c r="N27" s="35">
        <v>800</v>
      </c>
    </row>
    <row r="28" spans="1:14" ht="15" x14ac:dyDescent="0.2">
      <c r="A28" s="2" t="s">
        <v>111</v>
      </c>
      <c r="B28" s="35">
        <v>0</v>
      </c>
      <c r="C28" s="35">
        <v>0</v>
      </c>
      <c r="D28" s="35">
        <v>0</v>
      </c>
      <c r="E28" s="35">
        <v>0</v>
      </c>
      <c r="F28" s="35">
        <v>172.33</v>
      </c>
      <c r="G28" s="35">
        <v>71.709999999999994</v>
      </c>
      <c r="H28" s="35">
        <v>0</v>
      </c>
      <c r="I28" s="35">
        <v>64.37</v>
      </c>
      <c r="J28" s="35">
        <v>74.400000000000006</v>
      </c>
      <c r="K28" s="35">
        <v>0</v>
      </c>
      <c r="L28" s="35">
        <v>0</v>
      </c>
      <c r="M28" s="35">
        <v>0</v>
      </c>
      <c r="N28" s="35">
        <v>382.81000000000006</v>
      </c>
    </row>
    <row r="29" spans="1:14" ht="15" x14ac:dyDescent="0.2">
      <c r="A29" s="2" t="s">
        <v>33</v>
      </c>
      <c r="B29" s="35">
        <v>275</v>
      </c>
      <c r="C29" s="35">
        <v>21</v>
      </c>
      <c r="D29" s="35">
        <v>100</v>
      </c>
      <c r="E29" s="35">
        <v>45</v>
      </c>
      <c r="F29" s="35">
        <v>125</v>
      </c>
      <c r="G29" s="35">
        <v>0</v>
      </c>
      <c r="H29" s="35">
        <v>421.03</v>
      </c>
      <c r="I29" s="35">
        <v>0</v>
      </c>
      <c r="J29" s="35">
        <v>0</v>
      </c>
      <c r="K29" s="35">
        <v>75</v>
      </c>
      <c r="L29" s="35">
        <v>0</v>
      </c>
      <c r="M29" s="35">
        <v>0</v>
      </c>
      <c r="N29" s="35">
        <v>1062.03</v>
      </c>
    </row>
    <row r="30" spans="1:14" ht="15" x14ac:dyDescent="0.2">
      <c r="A30" s="2" t="s">
        <v>112</v>
      </c>
      <c r="B30" s="35">
        <v>0</v>
      </c>
      <c r="C30" s="35">
        <v>0</v>
      </c>
      <c r="D30" s="35">
        <v>518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518</v>
      </c>
    </row>
    <row r="31" spans="1:14" ht="15" x14ac:dyDescent="0.2">
      <c r="A31" s="2" t="s">
        <v>113</v>
      </c>
      <c r="B31" s="35">
        <v>0</v>
      </c>
      <c r="C31" s="35">
        <v>368</v>
      </c>
      <c r="D31" s="35">
        <v>0</v>
      </c>
      <c r="E31" s="35">
        <v>0</v>
      </c>
      <c r="F31" s="35">
        <v>0</v>
      </c>
      <c r="G31" s="35">
        <v>0</v>
      </c>
      <c r="H31" s="35">
        <v>368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736</v>
      </c>
    </row>
    <row r="32" spans="1:14" ht="15" x14ac:dyDescent="0.2">
      <c r="A32" s="2" t="s">
        <v>35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500</v>
      </c>
      <c r="I32" s="35">
        <v>0</v>
      </c>
      <c r="J32" s="35">
        <v>745</v>
      </c>
      <c r="K32" s="35">
        <v>0</v>
      </c>
      <c r="L32" s="35">
        <v>750</v>
      </c>
      <c r="M32" s="35">
        <v>250</v>
      </c>
      <c r="N32" s="35">
        <v>2245</v>
      </c>
    </row>
    <row r="33" spans="1:14" ht="15" x14ac:dyDescent="0.2">
      <c r="A33" s="2" t="s">
        <v>36</v>
      </c>
      <c r="B33" s="35">
        <v>245.5</v>
      </c>
      <c r="C33" s="35">
        <v>365</v>
      </c>
      <c r="D33" s="35">
        <v>55</v>
      </c>
      <c r="E33" s="35">
        <v>0</v>
      </c>
      <c r="F33" s="35">
        <v>0</v>
      </c>
      <c r="G33" s="35">
        <v>50</v>
      </c>
      <c r="H33" s="35">
        <v>100</v>
      </c>
      <c r="I33" s="35">
        <v>0</v>
      </c>
      <c r="J33" s="35">
        <v>0</v>
      </c>
      <c r="K33" s="35">
        <v>355</v>
      </c>
      <c r="L33" s="35">
        <v>356.5</v>
      </c>
      <c r="M33" s="35">
        <v>353.5</v>
      </c>
      <c r="N33" s="35">
        <v>1880.5</v>
      </c>
    </row>
    <row r="34" spans="1:14" ht="15" x14ac:dyDescent="0.2">
      <c r="A34" s="2" t="s">
        <v>37</v>
      </c>
      <c r="B34" s="35">
        <v>-459.13</v>
      </c>
      <c r="C34" s="35">
        <v>-115</v>
      </c>
      <c r="D34" s="35">
        <v>-224</v>
      </c>
      <c r="E34" s="35">
        <v>-582.9</v>
      </c>
      <c r="F34" s="35">
        <v>-200</v>
      </c>
      <c r="G34" s="35">
        <v>-107.51</v>
      </c>
      <c r="H34" s="35">
        <v>0</v>
      </c>
      <c r="I34" s="35">
        <v>0</v>
      </c>
      <c r="J34" s="35">
        <v>-30</v>
      </c>
      <c r="K34" s="35">
        <v>0</v>
      </c>
      <c r="L34" s="35">
        <v>-703.5</v>
      </c>
      <c r="M34" s="35">
        <v>0</v>
      </c>
      <c r="N34" s="35">
        <v>-2422.04</v>
      </c>
    </row>
    <row r="35" spans="1:14" ht="15" x14ac:dyDescent="0.2">
      <c r="A35" s="2" t="s">
        <v>38</v>
      </c>
      <c r="B35" s="35">
        <v>-0.5</v>
      </c>
      <c r="C35" s="35">
        <v>-22.5</v>
      </c>
      <c r="D35" s="35">
        <v>25.13</v>
      </c>
      <c r="E35" s="35">
        <v>13.5</v>
      </c>
      <c r="F35" s="35">
        <v>-34.5</v>
      </c>
      <c r="G35" s="35">
        <v>-26.1</v>
      </c>
      <c r="H35" s="35">
        <v>2.5</v>
      </c>
      <c r="I35" s="35">
        <v>30.27</v>
      </c>
      <c r="J35" s="35">
        <v>0.23</v>
      </c>
      <c r="K35" s="35">
        <v>32</v>
      </c>
      <c r="L35" s="35">
        <v>-13</v>
      </c>
      <c r="M35" s="35">
        <v>9.5</v>
      </c>
      <c r="N35" s="35">
        <v>16.53</v>
      </c>
    </row>
    <row r="36" spans="1:14" ht="15.75" x14ac:dyDescent="0.25">
      <c r="A36" s="3" t="s">
        <v>39</v>
      </c>
      <c r="B36" s="36">
        <v>745.87</v>
      </c>
      <c r="C36" s="36">
        <v>1156.0999999999999</v>
      </c>
      <c r="D36" s="36">
        <v>1305.6200000000001</v>
      </c>
      <c r="E36" s="36">
        <v>196.59000000000003</v>
      </c>
      <c r="F36" s="36">
        <v>785.6</v>
      </c>
      <c r="G36" s="36">
        <v>489.28999999999996</v>
      </c>
      <c r="H36" s="36">
        <v>1923.88</v>
      </c>
      <c r="I36" s="36">
        <v>522.97</v>
      </c>
      <c r="J36" s="36">
        <v>1259.6300000000001</v>
      </c>
      <c r="K36" s="36">
        <v>947</v>
      </c>
      <c r="L36" s="36">
        <v>1781.8000000000002</v>
      </c>
      <c r="M36" s="36">
        <v>1395.24</v>
      </c>
      <c r="N36" s="36">
        <v>12509.590000000002</v>
      </c>
    </row>
    <row r="37" spans="1:14" ht="15.75" x14ac:dyDescent="0.25">
      <c r="A37" s="3" t="s">
        <v>40</v>
      </c>
      <c r="B37" s="36">
        <v>42917.87</v>
      </c>
      <c r="C37" s="36">
        <v>42504.6</v>
      </c>
      <c r="D37" s="36">
        <v>43391.4</v>
      </c>
      <c r="E37" s="36">
        <v>40759.82</v>
      </c>
      <c r="F37" s="36">
        <v>41113</v>
      </c>
      <c r="G37" s="36">
        <v>42587.32</v>
      </c>
      <c r="H37" s="36">
        <v>44255.53</v>
      </c>
      <c r="I37" s="36">
        <v>42551.1</v>
      </c>
      <c r="J37" s="36">
        <v>43198.64</v>
      </c>
      <c r="K37" s="36">
        <v>44496.170000000006</v>
      </c>
      <c r="L37" s="36">
        <v>44517.3</v>
      </c>
      <c r="M37" s="36">
        <v>43600.57</v>
      </c>
      <c r="N37" s="36">
        <v>515893.32</v>
      </c>
    </row>
    <row r="38" spans="1:14" ht="15.75" x14ac:dyDescent="0.25">
      <c r="A38" s="3" t="s">
        <v>41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>
        <v>0</v>
      </c>
    </row>
    <row r="39" spans="1:14" ht="15.75" x14ac:dyDescent="0.25">
      <c r="A39" s="3" t="s">
        <v>42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>
        <v>0</v>
      </c>
    </row>
    <row r="40" spans="1:14" ht="15" x14ac:dyDescent="0.2">
      <c r="A40" s="2" t="s">
        <v>43</v>
      </c>
      <c r="B40" s="35">
        <v>0</v>
      </c>
      <c r="C40" s="35">
        <v>300</v>
      </c>
      <c r="D40" s="35">
        <v>0</v>
      </c>
      <c r="E40" s="35">
        <v>0</v>
      </c>
      <c r="F40" s="35">
        <v>100</v>
      </c>
      <c r="G40" s="35">
        <v>0</v>
      </c>
      <c r="H40" s="35">
        <v>250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650</v>
      </c>
    </row>
    <row r="41" spans="1:14" ht="15" x14ac:dyDescent="0.2">
      <c r="A41" s="2" t="s">
        <v>44</v>
      </c>
      <c r="B41" s="35">
        <v>4747</v>
      </c>
      <c r="C41" s="35">
        <v>4747</v>
      </c>
      <c r="D41" s="35">
        <v>4747</v>
      </c>
      <c r="E41" s="35">
        <v>4747</v>
      </c>
      <c r="F41" s="35">
        <v>4747</v>
      </c>
      <c r="G41" s="35">
        <v>0</v>
      </c>
      <c r="H41" s="35">
        <v>0</v>
      </c>
      <c r="I41" s="35">
        <v>4747</v>
      </c>
      <c r="J41" s="35">
        <v>4747</v>
      </c>
      <c r="K41" s="35">
        <v>4747</v>
      </c>
      <c r="L41" s="35">
        <v>4747</v>
      </c>
      <c r="M41" s="35">
        <v>4747</v>
      </c>
      <c r="N41" s="35">
        <v>47470</v>
      </c>
    </row>
    <row r="42" spans="1:14" ht="15" x14ac:dyDescent="0.2">
      <c r="A42" s="2" t="s">
        <v>45</v>
      </c>
      <c r="B42" s="35">
        <v>3806</v>
      </c>
      <c r="C42" s="35">
        <v>3806</v>
      </c>
      <c r="D42" s="35">
        <v>4125</v>
      </c>
      <c r="E42" s="35">
        <v>4125</v>
      </c>
      <c r="F42" s="35">
        <v>4125</v>
      </c>
      <c r="G42" s="35">
        <v>0</v>
      </c>
      <c r="H42" s="35">
        <v>0</v>
      </c>
      <c r="I42" s="35">
        <v>4125</v>
      </c>
      <c r="J42" s="35">
        <v>4125</v>
      </c>
      <c r="K42" s="35">
        <v>4125</v>
      </c>
      <c r="L42" s="35">
        <v>4125</v>
      </c>
      <c r="M42" s="35">
        <v>4125</v>
      </c>
      <c r="N42" s="35">
        <v>40612</v>
      </c>
    </row>
    <row r="43" spans="1:14" ht="15.75" x14ac:dyDescent="0.25">
      <c r="A43" s="3" t="s">
        <v>46</v>
      </c>
      <c r="B43" s="36">
        <v>8553</v>
      </c>
      <c r="C43" s="36">
        <v>8853</v>
      </c>
      <c r="D43" s="36">
        <v>8872</v>
      </c>
      <c r="E43" s="36">
        <v>8872</v>
      </c>
      <c r="F43" s="36">
        <v>8972</v>
      </c>
      <c r="G43" s="36">
        <v>0</v>
      </c>
      <c r="H43" s="36">
        <v>250</v>
      </c>
      <c r="I43" s="36">
        <v>8872</v>
      </c>
      <c r="J43" s="36">
        <v>8872</v>
      </c>
      <c r="K43" s="36">
        <v>8872</v>
      </c>
      <c r="L43" s="36">
        <v>8872</v>
      </c>
      <c r="M43" s="36">
        <v>8872</v>
      </c>
      <c r="N43" s="36">
        <v>88732</v>
      </c>
    </row>
    <row r="44" spans="1:14" ht="15.75" x14ac:dyDescent="0.25">
      <c r="A44" s="3" t="s">
        <v>47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>
        <v>0</v>
      </c>
    </row>
    <row r="45" spans="1:14" ht="15" x14ac:dyDescent="0.2">
      <c r="A45" s="2" t="s">
        <v>48</v>
      </c>
      <c r="B45" s="35">
        <v>1998.71</v>
      </c>
      <c r="C45" s="35">
        <v>1589.08</v>
      </c>
      <c r="D45" s="35">
        <v>1762.43</v>
      </c>
      <c r="E45" s="35">
        <v>1699.51</v>
      </c>
      <c r="F45" s="35">
        <v>1645.59</v>
      </c>
      <c r="G45" s="35">
        <v>1543.2</v>
      </c>
      <c r="H45" s="35">
        <v>1835.38</v>
      </c>
      <c r="I45" s="35">
        <v>1758.53</v>
      </c>
      <c r="J45" s="35">
        <v>1682.34</v>
      </c>
      <c r="K45" s="35">
        <v>1691.07</v>
      </c>
      <c r="L45" s="35">
        <v>1764.21</v>
      </c>
      <c r="M45" s="35">
        <v>1701.75</v>
      </c>
      <c r="N45" s="35">
        <v>20671.800000000003</v>
      </c>
    </row>
    <row r="46" spans="1:14" ht="15" x14ac:dyDescent="0.2">
      <c r="A46" s="2" t="s">
        <v>50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1480</v>
      </c>
      <c r="N46" s="35">
        <v>1480</v>
      </c>
    </row>
    <row r="47" spans="1:14" ht="15" x14ac:dyDescent="0.2">
      <c r="A47" s="2" t="s">
        <v>114</v>
      </c>
      <c r="B47" s="35">
        <v>0</v>
      </c>
      <c r="C47" s="35">
        <v>11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11</v>
      </c>
    </row>
    <row r="48" spans="1:14" ht="15" x14ac:dyDescent="0.2">
      <c r="A48" s="2" t="s">
        <v>51</v>
      </c>
      <c r="B48" s="35">
        <v>92.5</v>
      </c>
      <c r="C48" s="35">
        <v>92.5</v>
      </c>
      <c r="D48" s="35">
        <v>92.5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277.5</v>
      </c>
    </row>
    <row r="49" spans="1:14" ht="15" x14ac:dyDescent="0.2">
      <c r="A49" s="2" t="s">
        <v>52</v>
      </c>
      <c r="B49" s="35">
        <v>106.83</v>
      </c>
      <c r="C49" s="35">
        <v>49.54</v>
      </c>
      <c r="D49" s="35">
        <v>91.83</v>
      </c>
      <c r="E49" s="35">
        <v>46.67</v>
      </c>
      <c r="F49" s="35">
        <v>10.25</v>
      </c>
      <c r="G49" s="35">
        <v>60.14</v>
      </c>
      <c r="H49" s="35">
        <v>60.59</v>
      </c>
      <c r="I49" s="35">
        <v>140.22999999999999</v>
      </c>
      <c r="J49" s="35">
        <v>127.77</v>
      </c>
      <c r="K49" s="35">
        <v>147.07</v>
      </c>
      <c r="L49" s="35">
        <v>33.799999999999997</v>
      </c>
      <c r="M49" s="35">
        <v>72.06</v>
      </c>
      <c r="N49" s="35">
        <v>946.78</v>
      </c>
    </row>
    <row r="50" spans="1:14" ht="15" x14ac:dyDescent="0.2">
      <c r="A50" s="2" t="s">
        <v>53</v>
      </c>
      <c r="B50" s="35">
        <v>215.86</v>
      </c>
      <c r="C50" s="35">
        <v>273.89</v>
      </c>
      <c r="D50" s="35">
        <v>221.09</v>
      </c>
      <c r="E50" s="35">
        <v>131.84</v>
      </c>
      <c r="F50" s="35">
        <v>64.08</v>
      </c>
      <c r="G50" s="35">
        <v>191.88</v>
      </c>
      <c r="H50" s="35">
        <v>38.19</v>
      </c>
      <c r="I50" s="35">
        <v>368.72</v>
      </c>
      <c r="J50" s="35">
        <v>183.81</v>
      </c>
      <c r="K50" s="35">
        <v>185.1</v>
      </c>
      <c r="L50" s="35">
        <v>170.99</v>
      </c>
      <c r="M50" s="35">
        <v>222.4</v>
      </c>
      <c r="N50" s="35">
        <v>2267.85</v>
      </c>
    </row>
    <row r="51" spans="1:14" ht="15" x14ac:dyDescent="0.2">
      <c r="A51" s="2" t="s">
        <v>54</v>
      </c>
      <c r="B51" s="35">
        <v>105.95</v>
      </c>
      <c r="C51" s="35">
        <v>40</v>
      </c>
      <c r="D51" s="35">
        <v>136.97999999999999</v>
      </c>
      <c r="E51" s="35">
        <v>136.97999999999999</v>
      </c>
      <c r="F51" s="35">
        <v>40</v>
      </c>
      <c r="G51" s="35">
        <v>139.91</v>
      </c>
      <c r="H51" s="35">
        <v>138.47999999999999</v>
      </c>
      <c r="I51" s="35">
        <v>138.46</v>
      </c>
      <c r="J51" s="35">
        <v>241.91</v>
      </c>
      <c r="K51" s="35">
        <v>40</v>
      </c>
      <c r="L51" s="35">
        <v>143.9</v>
      </c>
      <c r="M51" s="35">
        <v>143.53</v>
      </c>
      <c r="N51" s="35">
        <v>1446.1000000000001</v>
      </c>
    </row>
    <row r="52" spans="1:14" ht="15" x14ac:dyDescent="0.2">
      <c r="A52" s="2" t="s">
        <v>55</v>
      </c>
      <c r="B52" s="35">
        <v>14.89</v>
      </c>
      <c r="C52" s="35">
        <v>906.18</v>
      </c>
      <c r="D52" s="35">
        <v>10</v>
      </c>
      <c r="E52" s="35">
        <v>249</v>
      </c>
      <c r="F52" s="35">
        <v>566.78</v>
      </c>
      <c r="G52" s="35">
        <v>326.56</v>
      </c>
      <c r="H52" s="35">
        <v>996.37</v>
      </c>
      <c r="I52" s="35">
        <v>5</v>
      </c>
      <c r="J52" s="35">
        <v>891</v>
      </c>
      <c r="K52" s="35">
        <v>460.78</v>
      </c>
      <c r="L52" s="35">
        <v>283.87</v>
      </c>
      <c r="M52" s="35">
        <v>42.77</v>
      </c>
      <c r="N52" s="35">
        <v>4753.2</v>
      </c>
    </row>
    <row r="53" spans="1:14" ht="15" x14ac:dyDescent="0.2">
      <c r="A53" s="2" t="s">
        <v>56</v>
      </c>
      <c r="B53" s="35">
        <v>0</v>
      </c>
      <c r="C53" s="35">
        <v>400</v>
      </c>
      <c r="D53" s="35">
        <v>0</v>
      </c>
      <c r="E53" s="35">
        <v>0</v>
      </c>
      <c r="F53" s="35">
        <v>0</v>
      </c>
      <c r="G53" s="35">
        <v>0</v>
      </c>
      <c r="H53" s="35">
        <v>250</v>
      </c>
      <c r="I53" s="35">
        <v>200</v>
      </c>
      <c r="J53" s="35">
        <v>0</v>
      </c>
      <c r="K53" s="35">
        <v>0</v>
      </c>
      <c r="L53" s="35">
        <v>0</v>
      </c>
      <c r="M53" s="35">
        <v>0</v>
      </c>
      <c r="N53" s="35">
        <v>850</v>
      </c>
    </row>
    <row r="54" spans="1:14" ht="15" x14ac:dyDescent="0.2">
      <c r="A54" s="2" t="s">
        <v>57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8.4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8.4</v>
      </c>
    </row>
    <row r="55" spans="1:14" ht="15" x14ac:dyDescent="0.2">
      <c r="A55" s="2" t="s">
        <v>58</v>
      </c>
      <c r="B55" s="35">
        <v>18</v>
      </c>
      <c r="C55" s="35">
        <v>50</v>
      </c>
      <c r="D55" s="35">
        <v>36</v>
      </c>
      <c r="E55" s="35">
        <v>0</v>
      </c>
      <c r="F55" s="35">
        <v>24</v>
      </c>
      <c r="G55" s="35">
        <v>0</v>
      </c>
      <c r="H55" s="35">
        <v>6.5</v>
      </c>
      <c r="I55" s="35">
        <v>10</v>
      </c>
      <c r="J55" s="35">
        <v>0</v>
      </c>
      <c r="K55" s="35">
        <v>38.5</v>
      </c>
      <c r="L55" s="35">
        <v>16.5</v>
      </c>
      <c r="M55" s="35">
        <v>0</v>
      </c>
      <c r="N55" s="35">
        <v>199.5</v>
      </c>
    </row>
    <row r="56" spans="1:14" ht="15" x14ac:dyDescent="0.2">
      <c r="A56" s="2" t="s">
        <v>115</v>
      </c>
      <c r="B56" s="35">
        <v>0</v>
      </c>
      <c r="C56" s="35">
        <v>0</v>
      </c>
      <c r="D56" s="35">
        <v>380</v>
      </c>
      <c r="E56" s="35">
        <v>368</v>
      </c>
      <c r="F56" s="35">
        <v>813.28</v>
      </c>
      <c r="G56" s="35">
        <v>0</v>
      </c>
      <c r="H56" s="35">
        <v>736</v>
      </c>
      <c r="I56" s="35">
        <v>368</v>
      </c>
      <c r="J56" s="35">
        <v>0</v>
      </c>
      <c r="K56" s="35">
        <v>368</v>
      </c>
      <c r="L56" s="35">
        <v>0</v>
      </c>
      <c r="M56" s="35">
        <v>0</v>
      </c>
      <c r="N56" s="35">
        <v>3033.2799999999997</v>
      </c>
    </row>
    <row r="57" spans="1:14" ht="15" x14ac:dyDescent="0.2">
      <c r="A57" s="2" t="s">
        <v>59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</row>
    <row r="58" spans="1:14" ht="15.75" x14ac:dyDescent="0.25">
      <c r="A58" s="3" t="s">
        <v>60</v>
      </c>
      <c r="B58" s="36">
        <v>2552.7399999999998</v>
      </c>
      <c r="C58" s="36">
        <v>3412.1899999999996</v>
      </c>
      <c r="D58" s="36">
        <v>2730.83</v>
      </c>
      <c r="E58" s="36">
        <v>2632</v>
      </c>
      <c r="F58" s="36">
        <v>3163.9799999999996</v>
      </c>
      <c r="G58" s="36">
        <v>2270.0900000000006</v>
      </c>
      <c r="H58" s="36">
        <v>4061.5099999999998</v>
      </c>
      <c r="I58" s="36">
        <v>2988.94</v>
      </c>
      <c r="J58" s="36">
        <v>3126.83</v>
      </c>
      <c r="K58" s="36">
        <v>2930.5199999999995</v>
      </c>
      <c r="L58" s="36">
        <v>2413.27</v>
      </c>
      <c r="M58" s="36">
        <v>3662.51</v>
      </c>
      <c r="N58" s="36">
        <v>35945.409999999996</v>
      </c>
    </row>
    <row r="59" spans="1:14" ht="15.75" x14ac:dyDescent="0.25">
      <c r="A59" s="3" t="s">
        <v>61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>
        <v>0</v>
      </c>
    </row>
    <row r="60" spans="1:14" ht="15" x14ac:dyDescent="0.2">
      <c r="A60" s="2" t="s">
        <v>62</v>
      </c>
      <c r="B60" s="35">
        <v>1128.56</v>
      </c>
      <c r="C60" s="35">
        <v>823.87</v>
      </c>
      <c r="D60" s="35">
        <v>914.4</v>
      </c>
      <c r="E60" s="35">
        <v>898.88</v>
      </c>
      <c r="F60" s="35">
        <v>705.64</v>
      </c>
      <c r="G60" s="35">
        <v>671.25</v>
      </c>
      <c r="H60" s="35">
        <v>613.29</v>
      </c>
      <c r="I60" s="35">
        <v>670.42</v>
      </c>
      <c r="J60" s="35">
        <v>662.31</v>
      </c>
      <c r="K60" s="35">
        <v>463.26</v>
      </c>
      <c r="L60" s="35">
        <v>496</v>
      </c>
      <c r="M60" s="35">
        <v>96.83</v>
      </c>
      <c r="N60" s="35">
        <v>8144.7100000000009</v>
      </c>
    </row>
    <row r="61" spans="1:14" ht="15" x14ac:dyDescent="0.2">
      <c r="A61" s="2" t="s">
        <v>63</v>
      </c>
      <c r="B61" s="35">
        <v>204.02</v>
      </c>
      <c r="C61" s="35">
        <v>496.98</v>
      </c>
      <c r="D61" s="35">
        <v>753.81</v>
      </c>
      <c r="E61" s="35">
        <v>240.73</v>
      </c>
      <c r="F61" s="35">
        <v>1076.55</v>
      </c>
      <c r="G61" s="35">
        <v>672.76</v>
      </c>
      <c r="H61" s="35">
        <v>967.87</v>
      </c>
      <c r="I61" s="35">
        <v>123.87</v>
      </c>
      <c r="J61" s="35">
        <v>1343.58</v>
      </c>
      <c r="K61" s="35">
        <v>425.06</v>
      </c>
      <c r="L61" s="35">
        <v>832.1</v>
      </c>
      <c r="M61" s="35">
        <v>352</v>
      </c>
      <c r="N61" s="35">
        <v>7489.3300000000008</v>
      </c>
    </row>
    <row r="62" spans="1:14" ht="15" x14ac:dyDescent="0.2">
      <c r="A62" s="2" t="s">
        <v>64</v>
      </c>
      <c r="B62" s="35">
        <v>1731.27</v>
      </c>
      <c r="C62" s="35">
        <v>1165.46</v>
      </c>
      <c r="D62" s="35">
        <v>1029.71</v>
      </c>
      <c r="E62" s="35">
        <v>1590.84</v>
      </c>
      <c r="F62" s="35">
        <v>1355.65</v>
      </c>
      <c r="G62" s="35">
        <v>1325.72</v>
      </c>
      <c r="H62" s="35">
        <v>1249.8399999999999</v>
      </c>
      <c r="I62" s="35">
        <v>1610.05</v>
      </c>
      <c r="J62" s="35">
        <v>1274.81</v>
      </c>
      <c r="K62" s="35">
        <v>1638.12</v>
      </c>
      <c r="L62" s="35">
        <v>1251.4000000000001</v>
      </c>
      <c r="M62" s="35">
        <v>1357.27</v>
      </c>
      <c r="N62" s="35">
        <v>16580.139999999996</v>
      </c>
    </row>
    <row r="63" spans="1:14" ht="15" x14ac:dyDescent="0.2">
      <c r="A63" s="2" t="s">
        <v>65</v>
      </c>
      <c r="B63" s="35">
        <v>1485.2</v>
      </c>
      <c r="C63" s="35">
        <v>0</v>
      </c>
      <c r="D63" s="35">
        <v>1122.73</v>
      </c>
      <c r="E63" s="35">
        <v>1116.49</v>
      </c>
      <c r="F63" s="35">
        <v>1110.1500000000001</v>
      </c>
      <c r="G63" s="35">
        <v>1095.4000000000001</v>
      </c>
      <c r="H63" s="35">
        <v>1086.9000000000001</v>
      </c>
      <c r="I63" s="35">
        <v>1084.6300000000001</v>
      </c>
      <c r="J63" s="35">
        <v>1186.29</v>
      </c>
      <c r="K63" s="35">
        <v>1085.77</v>
      </c>
      <c r="L63" s="35">
        <v>0</v>
      </c>
      <c r="M63" s="35">
        <v>1086.9000000000001</v>
      </c>
      <c r="N63" s="35">
        <v>11460.46</v>
      </c>
    </row>
    <row r="64" spans="1:14" ht="15.75" x14ac:dyDescent="0.25">
      <c r="A64" s="3" t="s">
        <v>66</v>
      </c>
      <c r="B64" s="36">
        <v>4549.05</v>
      </c>
      <c r="C64" s="36">
        <v>2486.31</v>
      </c>
      <c r="D64" s="36">
        <v>3820.65</v>
      </c>
      <c r="E64" s="36">
        <v>3846.9399999999996</v>
      </c>
      <c r="F64" s="36">
        <v>4247.99</v>
      </c>
      <c r="G64" s="36">
        <v>3765.13</v>
      </c>
      <c r="H64" s="36">
        <v>3917.9</v>
      </c>
      <c r="I64" s="36">
        <v>3488.9700000000003</v>
      </c>
      <c r="J64" s="36">
        <v>4466.99</v>
      </c>
      <c r="K64" s="36">
        <v>3612.2099999999996</v>
      </c>
      <c r="L64" s="36">
        <v>2579.5</v>
      </c>
      <c r="M64" s="36">
        <v>2893</v>
      </c>
      <c r="N64" s="36">
        <v>43674.640000000007</v>
      </c>
    </row>
    <row r="65" spans="1:14" ht="15.75" x14ac:dyDescent="0.25">
      <c r="A65" s="3" t="s">
        <v>67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>
        <v>0</v>
      </c>
    </row>
    <row r="66" spans="1:14" ht="15" x14ac:dyDescent="0.2">
      <c r="A66" s="2" t="s">
        <v>68</v>
      </c>
      <c r="B66" s="35">
        <v>250</v>
      </c>
      <c r="C66" s="35">
        <v>399</v>
      </c>
      <c r="D66" s="35">
        <v>0</v>
      </c>
      <c r="E66" s="35">
        <v>0</v>
      </c>
      <c r="F66" s="35">
        <v>649</v>
      </c>
      <c r="G66" s="35">
        <v>0</v>
      </c>
      <c r="H66" s="35">
        <v>418</v>
      </c>
      <c r="I66" s="35">
        <v>0</v>
      </c>
      <c r="J66" s="35">
        <v>60</v>
      </c>
      <c r="K66" s="35">
        <v>210</v>
      </c>
      <c r="L66" s="35">
        <v>190</v>
      </c>
      <c r="M66" s="35">
        <v>199</v>
      </c>
      <c r="N66" s="35">
        <v>2375</v>
      </c>
    </row>
    <row r="67" spans="1:14" ht="15" x14ac:dyDescent="0.2">
      <c r="A67" s="2" t="s">
        <v>69</v>
      </c>
      <c r="B67" s="35">
        <v>350</v>
      </c>
      <c r="C67" s="35">
        <v>310</v>
      </c>
      <c r="D67" s="35">
        <v>1735.62</v>
      </c>
      <c r="E67" s="35">
        <v>1217.5</v>
      </c>
      <c r="F67" s="35">
        <v>240</v>
      </c>
      <c r="G67" s="35">
        <v>0</v>
      </c>
      <c r="H67" s="35">
        <v>577.5</v>
      </c>
      <c r="I67" s="35">
        <v>285</v>
      </c>
      <c r="J67" s="35">
        <v>330</v>
      </c>
      <c r="K67" s="35">
        <v>860</v>
      </c>
      <c r="L67" s="35">
        <v>0</v>
      </c>
      <c r="M67" s="35">
        <v>0</v>
      </c>
      <c r="N67" s="35">
        <v>5905.62</v>
      </c>
    </row>
    <row r="68" spans="1:14" ht="15" x14ac:dyDescent="0.2">
      <c r="A68" s="2" t="s">
        <v>116</v>
      </c>
      <c r="B68" s="35">
        <v>0</v>
      </c>
      <c r="C68" s="35">
        <v>100</v>
      </c>
      <c r="D68" s="35">
        <v>70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170</v>
      </c>
    </row>
    <row r="69" spans="1:14" ht="15" x14ac:dyDescent="0.2">
      <c r="A69" s="2" t="s">
        <v>70</v>
      </c>
      <c r="B69" s="35">
        <v>0</v>
      </c>
      <c r="C69" s="35">
        <v>0</v>
      </c>
      <c r="D69" s="35">
        <v>0</v>
      </c>
      <c r="E69" s="35">
        <v>26.49</v>
      </c>
      <c r="F69" s="35">
        <v>515.21</v>
      </c>
      <c r="G69" s="35">
        <v>669.61</v>
      </c>
      <c r="H69" s="35">
        <v>-71.94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1139.3699999999999</v>
      </c>
    </row>
    <row r="70" spans="1:14" ht="15" x14ac:dyDescent="0.2">
      <c r="A70" s="2" t="s">
        <v>117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38.97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38.97</v>
      </c>
    </row>
    <row r="71" spans="1:14" ht="15" x14ac:dyDescent="0.2">
      <c r="A71" s="2" t="s">
        <v>71</v>
      </c>
      <c r="B71" s="35">
        <v>0</v>
      </c>
      <c r="C71" s="35">
        <v>0</v>
      </c>
      <c r="D71" s="35">
        <v>225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225</v>
      </c>
    </row>
    <row r="72" spans="1:14" ht="15" x14ac:dyDescent="0.2">
      <c r="A72" s="2" t="s">
        <v>72</v>
      </c>
      <c r="B72" s="35">
        <v>376.78</v>
      </c>
      <c r="C72" s="35">
        <v>571.77</v>
      </c>
      <c r="D72" s="35">
        <v>378.89</v>
      </c>
      <c r="E72" s="35">
        <v>694</v>
      </c>
      <c r="F72" s="35">
        <v>557.66</v>
      </c>
      <c r="G72" s="35">
        <v>415.07</v>
      </c>
      <c r="H72" s="35">
        <v>1022.13</v>
      </c>
      <c r="I72" s="35">
        <v>367.43</v>
      </c>
      <c r="J72" s="35">
        <v>396.66</v>
      </c>
      <c r="K72" s="35">
        <v>529.89</v>
      </c>
      <c r="L72" s="35">
        <v>806.25</v>
      </c>
      <c r="M72" s="35">
        <v>247.29</v>
      </c>
      <c r="N72" s="35">
        <v>6363.8200000000006</v>
      </c>
    </row>
    <row r="73" spans="1:14" ht="15" x14ac:dyDescent="0.2">
      <c r="A73" s="2" t="s">
        <v>73</v>
      </c>
      <c r="B73" s="35">
        <v>1264.1199999999999</v>
      </c>
      <c r="C73" s="35">
        <v>1045</v>
      </c>
      <c r="D73" s="35">
        <v>1816.04</v>
      </c>
      <c r="E73" s="35">
        <v>177</v>
      </c>
      <c r="F73" s="35">
        <v>465</v>
      </c>
      <c r="G73" s="35">
        <v>2097.0700000000002</v>
      </c>
      <c r="H73" s="35">
        <v>1046.21</v>
      </c>
      <c r="I73" s="35">
        <v>0</v>
      </c>
      <c r="J73" s="35">
        <v>1093.17</v>
      </c>
      <c r="K73" s="35">
        <v>865.34</v>
      </c>
      <c r="L73" s="35">
        <v>0</v>
      </c>
      <c r="M73" s="35">
        <v>1536.18</v>
      </c>
      <c r="N73" s="35">
        <v>11405.130000000001</v>
      </c>
    </row>
    <row r="74" spans="1:14" ht="15.75" x14ac:dyDescent="0.25">
      <c r="A74" s="3" t="s">
        <v>74</v>
      </c>
      <c r="B74" s="36">
        <v>2240.8999999999996</v>
      </c>
      <c r="C74" s="36">
        <v>2425.77</v>
      </c>
      <c r="D74" s="36">
        <v>4225.5499999999993</v>
      </c>
      <c r="E74" s="36">
        <v>2114.9899999999998</v>
      </c>
      <c r="F74" s="36">
        <v>2426.87</v>
      </c>
      <c r="G74" s="36">
        <v>3220.7200000000003</v>
      </c>
      <c r="H74" s="36">
        <v>2991.9</v>
      </c>
      <c r="I74" s="36">
        <v>652.43000000000006</v>
      </c>
      <c r="J74" s="36">
        <v>1879.8300000000002</v>
      </c>
      <c r="K74" s="36">
        <v>2465.23</v>
      </c>
      <c r="L74" s="36">
        <v>996.25</v>
      </c>
      <c r="M74" s="36">
        <v>1982.47</v>
      </c>
      <c r="N74" s="36">
        <v>27622.910000000003</v>
      </c>
    </row>
    <row r="75" spans="1:14" ht="15.75" x14ac:dyDescent="0.25">
      <c r="A75" s="3" t="s">
        <v>75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>
        <v>0</v>
      </c>
    </row>
    <row r="76" spans="1:14" ht="15" x14ac:dyDescent="0.2">
      <c r="A76" s="2" t="s">
        <v>76</v>
      </c>
      <c r="B76" s="35">
        <v>1244.25</v>
      </c>
      <c r="C76" s="35">
        <v>0</v>
      </c>
      <c r="D76" s="35">
        <v>829.5</v>
      </c>
      <c r="E76" s="35">
        <v>0</v>
      </c>
      <c r="F76" s="35">
        <v>1659</v>
      </c>
      <c r="G76" s="35">
        <v>1659</v>
      </c>
      <c r="H76" s="35">
        <v>1659</v>
      </c>
      <c r="I76" s="35">
        <v>1244.25</v>
      </c>
      <c r="J76" s="35">
        <v>2273.75</v>
      </c>
      <c r="K76" s="35">
        <v>1659</v>
      </c>
      <c r="L76" s="35">
        <v>0</v>
      </c>
      <c r="M76" s="35">
        <v>0</v>
      </c>
      <c r="N76" s="35">
        <v>12227.75</v>
      </c>
    </row>
    <row r="77" spans="1:14" ht="15" x14ac:dyDescent="0.2">
      <c r="A77" s="2" t="s">
        <v>77</v>
      </c>
      <c r="B77" s="35">
        <v>0</v>
      </c>
      <c r="C77" s="35">
        <v>2007.32</v>
      </c>
      <c r="D77" s="35">
        <v>361.66</v>
      </c>
      <c r="E77" s="35">
        <v>1003.66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3372.64</v>
      </c>
    </row>
    <row r="78" spans="1:14" ht="15" x14ac:dyDescent="0.2">
      <c r="A78" s="2" t="s">
        <v>118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</row>
    <row r="79" spans="1:14" ht="15" x14ac:dyDescent="0.2">
      <c r="A79" s="2" t="s">
        <v>78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680.4</v>
      </c>
      <c r="I79" s="35">
        <v>0</v>
      </c>
      <c r="J79" s="35">
        <v>0</v>
      </c>
      <c r="K79" s="35">
        <v>0</v>
      </c>
      <c r="L79" s="35">
        <v>680.4</v>
      </c>
      <c r="M79" s="35">
        <v>0</v>
      </c>
      <c r="N79" s="35">
        <v>1360.8</v>
      </c>
    </row>
    <row r="80" spans="1:14" ht="15" x14ac:dyDescent="0.2">
      <c r="A80" s="2" t="s">
        <v>79</v>
      </c>
      <c r="B80" s="35">
        <v>0</v>
      </c>
      <c r="C80" s="35">
        <v>130</v>
      </c>
      <c r="D80" s="35">
        <v>395</v>
      </c>
      <c r="E80" s="35">
        <v>0</v>
      </c>
      <c r="F80" s="35">
        <v>90</v>
      </c>
      <c r="G80" s="35">
        <v>165</v>
      </c>
      <c r="H80" s="35">
        <v>350</v>
      </c>
      <c r="I80" s="35">
        <v>0</v>
      </c>
      <c r="J80" s="35">
        <v>65</v>
      </c>
      <c r="K80" s="35">
        <v>365</v>
      </c>
      <c r="L80" s="35">
        <v>0</v>
      </c>
      <c r="M80" s="35">
        <v>140</v>
      </c>
      <c r="N80" s="35">
        <v>1700</v>
      </c>
    </row>
    <row r="81" spans="1:14" ht="15.75" x14ac:dyDescent="0.25">
      <c r="A81" s="3" t="s">
        <v>80</v>
      </c>
      <c r="B81" s="36">
        <v>1244.25</v>
      </c>
      <c r="C81" s="36">
        <v>2137.3199999999997</v>
      </c>
      <c r="D81" s="36">
        <v>1586.16</v>
      </c>
      <c r="E81" s="36">
        <v>1003.66</v>
      </c>
      <c r="F81" s="36">
        <v>1749</v>
      </c>
      <c r="G81" s="36">
        <v>1824</v>
      </c>
      <c r="H81" s="36">
        <v>2689.4</v>
      </c>
      <c r="I81" s="36">
        <v>1244.25</v>
      </c>
      <c r="J81" s="36">
        <v>2338.75</v>
      </c>
      <c r="K81" s="36">
        <v>2024</v>
      </c>
      <c r="L81" s="36">
        <v>680.4</v>
      </c>
      <c r="M81" s="36">
        <v>140</v>
      </c>
      <c r="N81" s="36">
        <v>18661.190000000002</v>
      </c>
    </row>
    <row r="82" spans="1:14" ht="15.75" x14ac:dyDescent="0.25">
      <c r="A82" s="3" t="s">
        <v>81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>
        <v>0</v>
      </c>
    </row>
    <row r="83" spans="1:14" ht="15" x14ac:dyDescent="0.2">
      <c r="A83" s="2" t="s">
        <v>82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35950.74</v>
      </c>
      <c r="L83" s="35">
        <v>0</v>
      </c>
      <c r="M83" s="35">
        <v>0</v>
      </c>
      <c r="N83" s="35">
        <v>35950.74</v>
      </c>
    </row>
    <row r="84" spans="1:14" ht="15" x14ac:dyDescent="0.2">
      <c r="A84" s="41" t="s">
        <v>141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30723.05</v>
      </c>
      <c r="N84" s="45">
        <v>30723.05</v>
      </c>
    </row>
    <row r="85" spans="1:14" ht="15.75" x14ac:dyDescent="0.25">
      <c r="A85" s="3" t="s">
        <v>83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35950.74</v>
      </c>
      <c r="L85" s="36">
        <v>0</v>
      </c>
      <c r="M85" s="36">
        <v>30723.05</v>
      </c>
      <c r="N85" s="36">
        <v>66673.789999999994</v>
      </c>
    </row>
    <row r="86" spans="1:14" ht="15.75" x14ac:dyDescent="0.25">
      <c r="A86" s="3" t="s">
        <v>84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>
        <v>0</v>
      </c>
    </row>
    <row r="87" spans="1:14" ht="15" x14ac:dyDescent="0.2">
      <c r="A87" s="2" t="s">
        <v>85</v>
      </c>
      <c r="B87" s="35">
        <v>0</v>
      </c>
      <c r="C87" s="35">
        <v>0</v>
      </c>
      <c r="D87" s="35">
        <v>0</v>
      </c>
      <c r="E87" s="35">
        <v>395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395</v>
      </c>
    </row>
    <row r="88" spans="1:14" ht="15" x14ac:dyDescent="0.2">
      <c r="A88" s="2" t="s">
        <v>86</v>
      </c>
      <c r="B88" s="35">
        <v>885.8</v>
      </c>
      <c r="C88" s="35">
        <v>843.4</v>
      </c>
      <c r="D88" s="35">
        <v>1921.85</v>
      </c>
      <c r="E88" s="35">
        <v>1409.02</v>
      </c>
      <c r="F88" s="35">
        <v>0</v>
      </c>
      <c r="G88" s="35">
        <v>0</v>
      </c>
      <c r="H88" s="35">
        <v>875.44</v>
      </c>
      <c r="I88" s="35">
        <v>0</v>
      </c>
      <c r="J88" s="35">
        <v>1360.19</v>
      </c>
      <c r="K88" s="35">
        <v>0</v>
      </c>
      <c r="L88" s="35">
        <v>0</v>
      </c>
      <c r="M88" s="35">
        <v>0</v>
      </c>
      <c r="N88" s="35">
        <v>7295.7000000000007</v>
      </c>
    </row>
    <row r="89" spans="1:14" ht="15" x14ac:dyDescent="0.2">
      <c r="A89" s="2" t="s">
        <v>87</v>
      </c>
      <c r="B89" s="35">
        <v>380</v>
      </c>
      <c r="C89" s="35">
        <v>575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380</v>
      </c>
      <c r="K89" s="35">
        <v>0</v>
      </c>
      <c r="L89" s="35">
        <v>0</v>
      </c>
      <c r="M89" s="35">
        <v>90</v>
      </c>
      <c r="N89" s="35">
        <v>1425</v>
      </c>
    </row>
    <row r="90" spans="1:14" ht="15" x14ac:dyDescent="0.2">
      <c r="A90" s="2" t="s">
        <v>88</v>
      </c>
      <c r="B90" s="35">
        <v>0</v>
      </c>
      <c r="C90" s="35">
        <v>152</v>
      </c>
      <c r="D90" s="35">
        <v>0</v>
      </c>
      <c r="E90" s="35">
        <v>0</v>
      </c>
      <c r="F90" s="35">
        <v>0</v>
      </c>
      <c r="G90" s="35">
        <v>184</v>
      </c>
      <c r="H90" s="35">
        <v>134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470</v>
      </c>
    </row>
    <row r="91" spans="1:14" ht="15" x14ac:dyDescent="0.2">
      <c r="A91" s="2" t="s">
        <v>89</v>
      </c>
      <c r="B91" s="35">
        <v>0</v>
      </c>
      <c r="C91" s="35">
        <v>678</v>
      </c>
      <c r="D91" s="35">
        <v>0</v>
      </c>
      <c r="E91" s="35">
        <v>220</v>
      </c>
      <c r="F91" s="35">
        <v>440</v>
      </c>
      <c r="G91" s="35">
        <v>250</v>
      </c>
      <c r="H91" s="35">
        <v>95</v>
      </c>
      <c r="I91" s="35">
        <v>0</v>
      </c>
      <c r="J91" s="35">
        <v>534</v>
      </c>
      <c r="K91" s="35">
        <v>180</v>
      </c>
      <c r="L91" s="35">
        <v>0</v>
      </c>
      <c r="M91" s="35">
        <v>969</v>
      </c>
      <c r="N91" s="35">
        <v>3366</v>
      </c>
    </row>
    <row r="92" spans="1:14" ht="15" x14ac:dyDescent="0.2">
      <c r="A92" s="2" t="s">
        <v>90</v>
      </c>
      <c r="B92" s="35">
        <v>556.41999999999996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292.27999999999997</v>
      </c>
      <c r="M92" s="35">
        <v>0</v>
      </c>
      <c r="N92" s="35">
        <v>848.69999999999993</v>
      </c>
    </row>
    <row r="93" spans="1:14" ht="15" x14ac:dyDescent="0.2">
      <c r="A93" s="2" t="s">
        <v>91</v>
      </c>
      <c r="B93" s="35">
        <v>477.22</v>
      </c>
      <c r="C93" s="35">
        <v>598.51</v>
      </c>
      <c r="D93" s="35">
        <v>2000.03</v>
      </c>
      <c r="E93" s="35">
        <v>612.12</v>
      </c>
      <c r="F93" s="35">
        <v>538.28</v>
      </c>
      <c r="G93" s="35">
        <v>896.75</v>
      </c>
      <c r="H93" s="35">
        <v>669.43</v>
      </c>
      <c r="I93" s="35">
        <v>583.70000000000005</v>
      </c>
      <c r="J93" s="35">
        <v>436.72</v>
      </c>
      <c r="K93" s="35">
        <v>672.68</v>
      </c>
      <c r="L93" s="35">
        <v>0</v>
      </c>
      <c r="M93" s="35">
        <v>200.8</v>
      </c>
      <c r="N93" s="35">
        <v>7686.2400000000007</v>
      </c>
    </row>
    <row r="94" spans="1:14" ht="15.75" x14ac:dyDescent="0.25">
      <c r="A94" s="3" t="s">
        <v>92</v>
      </c>
      <c r="B94" s="36">
        <v>2299.4399999999996</v>
      </c>
      <c r="C94" s="36">
        <v>2846.91</v>
      </c>
      <c r="D94" s="36">
        <v>3921.88</v>
      </c>
      <c r="E94" s="36">
        <v>2636.14</v>
      </c>
      <c r="F94" s="36">
        <v>978.28</v>
      </c>
      <c r="G94" s="36">
        <v>1330.75</v>
      </c>
      <c r="H94" s="36">
        <v>1773.87</v>
      </c>
      <c r="I94" s="36">
        <v>583.70000000000005</v>
      </c>
      <c r="J94" s="36">
        <v>2710.91</v>
      </c>
      <c r="K94" s="36">
        <v>852.68</v>
      </c>
      <c r="L94" s="36">
        <v>292.27999999999997</v>
      </c>
      <c r="M94" s="36">
        <v>1259.8</v>
      </c>
      <c r="N94" s="36">
        <v>21486.639999999999</v>
      </c>
    </row>
    <row r="95" spans="1:14" ht="15.75" x14ac:dyDescent="0.25">
      <c r="A95" s="3" t="s">
        <v>93</v>
      </c>
      <c r="B95" s="36">
        <v>21439.379999999997</v>
      </c>
      <c r="C95" s="36">
        <v>22161.5</v>
      </c>
      <c r="D95" s="36">
        <v>25157.07</v>
      </c>
      <c r="E95" s="36">
        <v>21105.73</v>
      </c>
      <c r="F95" s="36">
        <v>21538.12</v>
      </c>
      <c r="G95" s="36">
        <v>12410.69</v>
      </c>
      <c r="H95" s="36">
        <v>15684.58</v>
      </c>
      <c r="I95" s="36">
        <v>17830.29</v>
      </c>
      <c r="J95" s="36">
        <v>23395.309999999998</v>
      </c>
      <c r="K95" s="36">
        <v>56707.38</v>
      </c>
      <c r="L95" s="36">
        <v>15833.7</v>
      </c>
      <c r="M95" s="36">
        <v>49532.83</v>
      </c>
      <c r="N95" s="36">
        <v>302796.58</v>
      </c>
    </row>
    <row r="96" spans="1:14" ht="15" x14ac:dyDescent="0.2">
      <c r="A96" s="2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t="15.75" x14ac:dyDescent="0.25">
      <c r="A97" s="3" t="s">
        <v>94</v>
      </c>
      <c r="B97" s="34">
        <v>21478.490000000005</v>
      </c>
      <c r="C97" s="34">
        <v>20343.099999999999</v>
      </c>
      <c r="D97" s="34">
        <v>18234.330000000002</v>
      </c>
      <c r="E97" s="34">
        <v>19654.09</v>
      </c>
      <c r="F97" s="34">
        <v>19574.88</v>
      </c>
      <c r="G97" s="34">
        <v>30176.629999999997</v>
      </c>
      <c r="H97" s="34">
        <v>28570.949999999997</v>
      </c>
      <c r="I97" s="34">
        <v>24720.809999999998</v>
      </c>
      <c r="J97" s="34">
        <v>19803.330000000002</v>
      </c>
      <c r="K97" s="34">
        <v>-12211.209999999992</v>
      </c>
      <c r="L97" s="34">
        <v>28683.600000000002</v>
      </c>
      <c r="M97" s="34">
        <v>-5932.260000000002</v>
      </c>
      <c r="N97" s="34">
        <v>213096.74000000005</v>
      </c>
    </row>
    <row r="98" spans="1:14" ht="15" x14ac:dyDescent="0.2">
      <c r="A98" s="2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100" spans="1:14" x14ac:dyDescent="0.2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4" x14ac:dyDescent="0.2">
      <c r="C101" s="32"/>
      <c r="M101" s="44"/>
    </row>
    <row r="102" spans="1:14" x14ac:dyDescent="0.2">
      <c r="C102" s="32"/>
      <c r="M102" s="44"/>
    </row>
    <row r="103" spans="1:14" x14ac:dyDescent="0.2">
      <c r="M103" s="44"/>
    </row>
    <row r="104" spans="1:14" x14ac:dyDescent="0.2">
      <c r="M104" s="44"/>
    </row>
  </sheetData>
  <mergeCells count="9">
    <mergeCell ref="A7:N7"/>
    <mergeCell ref="A8:N8"/>
    <mergeCell ref="A9:N9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CD32-AAE2-4AEE-894C-32A60789F7D5}">
  <dimension ref="A1:N103"/>
  <sheetViews>
    <sheetView topLeftCell="A25" workbookViewId="0">
      <selection activeCell="B14" sqref="B14:N96"/>
    </sheetView>
  </sheetViews>
  <sheetFormatPr defaultRowHeight="14.25" x14ac:dyDescent="0.2"/>
  <cols>
    <col min="1" max="1" width="35.875" bestFit="1" customWidth="1"/>
    <col min="2" max="2" width="17.5" bestFit="1" customWidth="1"/>
    <col min="3" max="3" width="19.5" bestFit="1" customWidth="1"/>
    <col min="4" max="4" width="18" bestFit="1" customWidth="1"/>
    <col min="5" max="7" width="19.5" bestFit="1" customWidth="1"/>
    <col min="8" max="8" width="18" bestFit="1" customWidth="1"/>
    <col min="9" max="10" width="21.5" bestFit="1" customWidth="1"/>
    <col min="11" max="11" width="18" bestFit="1" customWidth="1"/>
    <col min="12" max="12" width="21.5" bestFit="1" customWidth="1"/>
    <col min="13" max="13" width="19.5" bestFit="1" customWidth="1"/>
    <col min="14" max="14" width="19.75" bestFit="1" customWidth="1"/>
  </cols>
  <sheetData>
    <row r="1" spans="1:14" ht="23.25" x14ac:dyDescent="0.35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6.5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6.5" x14ac:dyDescent="0.2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6.5" x14ac:dyDescent="0.2">
      <c r="A6" s="52" t="s">
        <v>124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6.5" x14ac:dyDescent="0.2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6.5" x14ac:dyDescent="0.2">
      <c r="A8" s="52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x14ac:dyDescent="0.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6.5" x14ac:dyDescent="0.25">
      <c r="A10" s="1" t="s">
        <v>6</v>
      </c>
      <c r="B10" s="1" t="s">
        <v>125</v>
      </c>
      <c r="C10" s="1" t="s">
        <v>126</v>
      </c>
      <c r="D10" s="1" t="s">
        <v>127</v>
      </c>
      <c r="E10" s="1" t="s">
        <v>128</v>
      </c>
      <c r="F10" s="1" t="s">
        <v>129</v>
      </c>
      <c r="G10" s="1" t="s">
        <v>130</v>
      </c>
      <c r="H10" s="1" t="s">
        <v>131</v>
      </c>
      <c r="I10" s="1" t="s">
        <v>132</v>
      </c>
      <c r="J10" s="1" t="s">
        <v>133</v>
      </c>
      <c r="K10" s="1" t="s">
        <v>134</v>
      </c>
      <c r="L10" s="1" t="s">
        <v>135</v>
      </c>
      <c r="M10" s="1" t="s">
        <v>136</v>
      </c>
      <c r="N10" s="1" t="s">
        <v>15</v>
      </c>
    </row>
    <row r="11" spans="1:14" ht="15.75" x14ac:dyDescent="0.25">
      <c r="A11" s="3" t="s">
        <v>16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5.75" x14ac:dyDescent="0.25">
      <c r="A12" s="3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.75" x14ac:dyDescent="0.25">
      <c r="A13" s="3" t="s">
        <v>18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5" x14ac:dyDescent="0.2">
      <c r="A14" s="2" t="s">
        <v>19</v>
      </c>
      <c r="B14" s="35">
        <v>0</v>
      </c>
      <c r="C14" s="35">
        <v>46190</v>
      </c>
      <c r="D14" s="35">
        <v>46190</v>
      </c>
      <c r="E14" s="35">
        <v>46190</v>
      </c>
      <c r="F14" s="35">
        <v>46335</v>
      </c>
      <c r="G14" s="35">
        <v>46480</v>
      </c>
      <c r="H14" s="35">
        <v>46480</v>
      </c>
      <c r="I14" s="35">
        <v>46480</v>
      </c>
      <c r="J14" s="35">
        <v>46480</v>
      </c>
      <c r="K14" s="35">
        <v>46480</v>
      </c>
      <c r="L14" s="35">
        <v>46480</v>
      </c>
      <c r="M14" s="35">
        <v>46480</v>
      </c>
      <c r="N14" s="35">
        <v>510265</v>
      </c>
    </row>
    <row r="15" spans="1:14" ht="15" x14ac:dyDescent="0.2">
      <c r="A15" s="2" t="s">
        <v>20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4</v>
      </c>
      <c r="N15" s="35">
        <v>4</v>
      </c>
    </row>
    <row r="16" spans="1:14" ht="15" x14ac:dyDescent="0.2">
      <c r="A16" s="2" t="s">
        <v>21</v>
      </c>
      <c r="B16" s="35">
        <v>0</v>
      </c>
      <c r="C16" s="35">
        <v>220</v>
      </c>
      <c r="D16" s="35">
        <v>180</v>
      </c>
      <c r="E16" s="35">
        <v>175</v>
      </c>
      <c r="F16" s="35">
        <v>175</v>
      </c>
      <c r="G16" s="35">
        <v>190</v>
      </c>
      <c r="H16" s="35">
        <v>160</v>
      </c>
      <c r="I16" s="35">
        <v>140</v>
      </c>
      <c r="J16" s="35">
        <v>140</v>
      </c>
      <c r="K16" s="35">
        <v>94</v>
      </c>
      <c r="L16" s="35">
        <v>86</v>
      </c>
      <c r="M16" s="35">
        <v>80</v>
      </c>
      <c r="N16" s="35">
        <v>1640</v>
      </c>
    </row>
    <row r="17" spans="1:14" ht="15" x14ac:dyDescent="0.2">
      <c r="A17" s="2" t="s">
        <v>22</v>
      </c>
      <c r="B17" s="35">
        <v>0</v>
      </c>
      <c r="C17" s="35">
        <v>-233.93</v>
      </c>
      <c r="D17" s="35">
        <v>359.4</v>
      </c>
      <c r="E17" s="35">
        <v>-24.5</v>
      </c>
      <c r="F17" s="35">
        <v>-60.39</v>
      </c>
      <c r="G17" s="35">
        <v>0</v>
      </c>
      <c r="H17" s="35">
        <v>0.67</v>
      </c>
      <c r="I17" s="35">
        <v>100.76</v>
      </c>
      <c r="J17" s="35">
        <v>244.5</v>
      </c>
      <c r="K17" s="35">
        <v>143.79</v>
      </c>
      <c r="L17" s="35">
        <v>309.17</v>
      </c>
      <c r="M17" s="35">
        <v>407.59</v>
      </c>
      <c r="N17" s="35">
        <v>1247.06</v>
      </c>
    </row>
    <row r="18" spans="1:14" ht="15" x14ac:dyDescent="0.2">
      <c r="A18" s="2" t="s">
        <v>23</v>
      </c>
      <c r="B18" s="35">
        <v>0</v>
      </c>
      <c r="C18" s="35">
        <v>-120</v>
      </c>
      <c r="D18" s="35">
        <v>-120</v>
      </c>
      <c r="E18" s="35">
        <v>-120</v>
      </c>
      <c r="F18" s="35">
        <v>-120</v>
      </c>
      <c r="G18" s="35">
        <v>-143.34</v>
      </c>
      <c r="H18" s="35">
        <v>-120</v>
      </c>
      <c r="I18" s="35">
        <v>-120</v>
      </c>
      <c r="J18" s="35">
        <v>-120</v>
      </c>
      <c r="K18" s="35">
        <v>-140</v>
      </c>
      <c r="L18" s="35">
        <v>-140</v>
      </c>
      <c r="M18" s="35">
        <v>-249.5</v>
      </c>
      <c r="N18" s="35">
        <v>-1512.8400000000001</v>
      </c>
    </row>
    <row r="19" spans="1:14" ht="15" x14ac:dyDescent="0.2">
      <c r="A19" s="2" t="s">
        <v>24</v>
      </c>
      <c r="B19" s="35">
        <v>0</v>
      </c>
      <c r="C19" s="35">
        <v>-1181.8699999999999</v>
      </c>
      <c r="D19" s="35">
        <v>543.87</v>
      </c>
      <c r="E19" s="35">
        <v>-538.87</v>
      </c>
      <c r="F19" s="35">
        <v>-1026.1300000000001</v>
      </c>
      <c r="G19" s="35">
        <v>-2389</v>
      </c>
      <c r="H19" s="35">
        <v>-1629.74</v>
      </c>
      <c r="I19" s="35">
        <v>-1008.19</v>
      </c>
      <c r="J19" s="35">
        <v>-1463.25</v>
      </c>
      <c r="K19" s="35">
        <v>-727.88</v>
      </c>
      <c r="L19" s="35">
        <v>-1083.43</v>
      </c>
      <c r="M19" s="35">
        <v>273.91000000000003</v>
      </c>
      <c r="N19" s="35">
        <v>-10230.58</v>
      </c>
    </row>
    <row r="20" spans="1:14" ht="15" x14ac:dyDescent="0.2">
      <c r="A20" s="2" t="s">
        <v>25</v>
      </c>
      <c r="B20" s="35">
        <v>0</v>
      </c>
      <c r="C20" s="35">
        <v>-901.07</v>
      </c>
      <c r="D20" s="35">
        <v>-780.65</v>
      </c>
      <c r="E20" s="35">
        <v>-1573</v>
      </c>
      <c r="F20" s="35">
        <v>-2576.94</v>
      </c>
      <c r="G20" s="35">
        <v>-1655</v>
      </c>
      <c r="H20" s="35">
        <v>-4726.92</v>
      </c>
      <c r="I20" s="35">
        <v>-4465.79</v>
      </c>
      <c r="J20" s="35">
        <v>-3189.5</v>
      </c>
      <c r="K20" s="35">
        <v>-3926.46</v>
      </c>
      <c r="L20" s="35">
        <v>-3250.67</v>
      </c>
      <c r="M20" s="35">
        <v>-2332.2600000000002</v>
      </c>
      <c r="N20" s="35">
        <v>-29378.260000000002</v>
      </c>
    </row>
    <row r="21" spans="1:14" ht="15" x14ac:dyDescent="0.2">
      <c r="A21" s="2" t="s">
        <v>137</v>
      </c>
      <c r="B21" s="35">
        <v>0</v>
      </c>
      <c r="C21" s="35">
        <v>-42.9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-42.9</v>
      </c>
    </row>
    <row r="22" spans="1:14" ht="15.75" x14ac:dyDescent="0.25">
      <c r="A22" s="3" t="s">
        <v>26</v>
      </c>
      <c r="B22" s="36">
        <v>0</v>
      </c>
      <c r="C22" s="36">
        <v>43930.229999999996</v>
      </c>
      <c r="D22" s="36">
        <v>46372.62</v>
      </c>
      <c r="E22" s="36">
        <v>44108.63</v>
      </c>
      <c r="F22" s="36">
        <v>42726.54</v>
      </c>
      <c r="G22" s="36">
        <v>42482.66</v>
      </c>
      <c r="H22" s="36">
        <v>40164.01</v>
      </c>
      <c r="I22" s="36">
        <v>41126.78</v>
      </c>
      <c r="J22" s="36">
        <v>42091.75</v>
      </c>
      <c r="K22" s="36">
        <v>41923.450000000004</v>
      </c>
      <c r="L22" s="36">
        <v>42401.07</v>
      </c>
      <c r="M22" s="36">
        <v>44663.74</v>
      </c>
      <c r="N22" s="36">
        <v>471991.48000000004</v>
      </c>
    </row>
    <row r="23" spans="1:14" ht="15.75" x14ac:dyDescent="0.25">
      <c r="A23" s="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5" x14ac:dyDescent="0.2">
      <c r="A24" s="2" t="s">
        <v>109</v>
      </c>
      <c r="B24" s="35">
        <v>0</v>
      </c>
      <c r="C24" s="35">
        <v>-1801.46</v>
      </c>
      <c r="D24" s="35">
        <v>1861.44</v>
      </c>
      <c r="E24" s="35">
        <v>0</v>
      </c>
      <c r="F24" s="35">
        <v>0</v>
      </c>
      <c r="G24" s="35">
        <v>0</v>
      </c>
      <c r="H24" s="35">
        <v>980.8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1040.78</v>
      </c>
    </row>
    <row r="25" spans="1:14" ht="15" x14ac:dyDescent="0.2">
      <c r="A25" s="2" t="s">
        <v>28</v>
      </c>
      <c r="B25" s="35">
        <v>0</v>
      </c>
      <c r="C25" s="35">
        <v>324</v>
      </c>
      <c r="D25" s="35">
        <v>336</v>
      </c>
      <c r="E25" s="35">
        <v>903.38</v>
      </c>
      <c r="F25" s="35">
        <v>589.17999999999995</v>
      </c>
      <c r="G25" s="35">
        <v>499.8</v>
      </c>
      <c r="H25" s="35">
        <v>436.26</v>
      </c>
      <c r="I25" s="35">
        <v>602.58000000000004</v>
      </c>
      <c r="J25" s="35">
        <v>319.22000000000003</v>
      </c>
      <c r="K25" s="35">
        <v>734.45</v>
      </c>
      <c r="L25" s="35">
        <v>418.97</v>
      </c>
      <c r="M25" s="35">
        <v>270.92</v>
      </c>
      <c r="N25" s="35">
        <v>5434.76</v>
      </c>
    </row>
    <row r="26" spans="1:14" ht="15" x14ac:dyDescent="0.2">
      <c r="A26" s="2" t="s">
        <v>29</v>
      </c>
      <c r="B26" s="35">
        <v>0</v>
      </c>
      <c r="C26" s="35">
        <v>250</v>
      </c>
      <c r="D26" s="35">
        <v>350</v>
      </c>
      <c r="E26" s="35">
        <v>250</v>
      </c>
      <c r="F26" s="35">
        <v>250</v>
      </c>
      <c r="G26" s="35">
        <v>350</v>
      </c>
      <c r="H26" s="35">
        <v>150</v>
      </c>
      <c r="I26" s="35">
        <v>300</v>
      </c>
      <c r="J26" s="35">
        <v>250</v>
      </c>
      <c r="K26" s="35">
        <v>250</v>
      </c>
      <c r="L26" s="35">
        <v>95</v>
      </c>
      <c r="M26" s="35">
        <v>105</v>
      </c>
      <c r="N26" s="35">
        <v>2600</v>
      </c>
    </row>
    <row r="27" spans="1:14" ht="15" x14ac:dyDescent="0.2">
      <c r="A27" s="2" t="s">
        <v>30</v>
      </c>
      <c r="B27" s="35">
        <v>0</v>
      </c>
      <c r="C27" s="35">
        <v>0</v>
      </c>
      <c r="D27" s="35">
        <v>0</v>
      </c>
      <c r="E27" s="35">
        <v>0</v>
      </c>
      <c r="F27" s="35">
        <v>35</v>
      </c>
      <c r="G27" s="35">
        <v>35</v>
      </c>
      <c r="H27" s="35">
        <v>0</v>
      </c>
      <c r="I27" s="35">
        <v>0</v>
      </c>
      <c r="J27" s="35">
        <v>35</v>
      </c>
      <c r="K27" s="35">
        <v>0</v>
      </c>
      <c r="L27" s="35">
        <v>70</v>
      </c>
      <c r="M27" s="35">
        <v>70</v>
      </c>
      <c r="N27" s="35">
        <v>245</v>
      </c>
    </row>
    <row r="28" spans="1:14" ht="15" x14ac:dyDescent="0.2">
      <c r="A28" s="2" t="s">
        <v>31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248</v>
      </c>
      <c r="H28" s="35">
        <v>0</v>
      </c>
      <c r="I28" s="35">
        <v>2</v>
      </c>
      <c r="J28" s="35">
        <v>0</v>
      </c>
      <c r="K28" s="35">
        <v>0</v>
      </c>
      <c r="L28" s="35">
        <v>0</v>
      </c>
      <c r="M28" s="35">
        <v>300</v>
      </c>
      <c r="N28" s="35">
        <v>550</v>
      </c>
    </row>
    <row r="29" spans="1:14" ht="15" x14ac:dyDescent="0.2">
      <c r="A29" s="2" t="s">
        <v>111</v>
      </c>
      <c r="B29" s="35">
        <v>0</v>
      </c>
      <c r="C29" s="35">
        <v>0</v>
      </c>
      <c r="D29" s="35">
        <v>0</v>
      </c>
      <c r="E29" s="35">
        <v>0</v>
      </c>
      <c r="F29" s="35">
        <v>334.11</v>
      </c>
      <c r="G29" s="35">
        <v>466.53</v>
      </c>
      <c r="H29" s="35">
        <v>330.71</v>
      </c>
      <c r="I29" s="35">
        <v>202.28</v>
      </c>
      <c r="J29" s="35">
        <v>0</v>
      </c>
      <c r="K29" s="35">
        <v>0</v>
      </c>
      <c r="L29" s="35">
        <v>88.35</v>
      </c>
      <c r="M29" s="35">
        <v>0</v>
      </c>
      <c r="N29" s="35">
        <v>1421.9799999999998</v>
      </c>
    </row>
    <row r="30" spans="1:14" ht="15" x14ac:dyDescent="0.2">
      <c r="A30" s="2" t="s">
        <v>33</v>
      </c>
      <c r="B30" s="35">
        <v>0</v>
      </c>
      <c r="C30" s="35">
        <v>445</v>
      </c>
      <c r="D30" s="35">
        <v>110.26</v>
      </c>
      <c r="E30" s="35">
        <v>180</v>
      </c>
      <c r="F30" s="35">
        <v>0</v>
      </c>
      <c r="G30" s="35">
        <v>0</v>
      </c>
      <c r="H30" s="35">
        <v>75</v>
      </c>
      <c r="I30" s="35">
        <v>0</v>
      </c>
      <c r="J30" s="35">
        <v>190</v>
      </c>
      <c r="K30" s="35">
        <v>910.5</v>
      </c>
      <c r="L30" s="35">
        <v>10</v>
      </c>
      <c r="M30" s="35">
        <v>154</v>
      </c>
      <c r="N30" s="35">
        <v>2074.7600000000002</v>
      </c>
    </row>
    <row r="31" spans="1:14" ht="15" x14ac:dyDescent="0.2">
      <c r="A31" s="2" t="s">
        <v>112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445</v>
      </c>
      <c r="M31" s="35">
        <v>0</v>
      </c>
      <c r="N31" s="35">
        <v>445</v>
      </c>
    </row>
    <row r="32" spans="1:14" ht="15" x14ac:dyDescent="0.2">
      <c r="A32" s="2" t="s">
        <v>138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200</v>
      </c>
      <c r="N32" s="35">
        <v>200</v>
      </c>
    </row>
    <row r="33" spans="1:14" ht="15" x14ac:dyDescent="0.2">
      <c r="A33" s="2" t="s">
        <v>35</v>
      </c>
      <c r="B33" s="35">
        <v>0</v>
      </c>
      <c r="C33" s="35">
        <v>250</v>
      </c>
      <c r="D33" s="35">
        <v>0</v>
      </c>
      <c r="E33" s="35">
        <v>0</v>
      </c>
      <c r="F33" s="35">
        <v>0</v>
      </c>
      <c r="G33" s="35">
        <v>0</v>
      </c>
      <c r="H33" s="35">
        <v>1179</v>
      </c>
      <c r="I33" s="35">
        <v>500</v>
      </c>
      <c r="J33" s="35">
        <v>250</v>
      </c>
      <c r="K33" s="35">
        <v>0</v>
      </c>
      <c r="L33" s="35">
        <v>915</v>
      </c>
      <c r="M33" s="35">
        <v>0</v>
      </c>
      <c r="N33" s="35">
        <v>3094</v>
      </c>
    </row>
    <row r="34" spans="1:14" ht="15" x14ac:dyDescent="0.2">
      <c r="A34" s="2" t="s">
        <v>36</v>
      </c>
      <c r="B34" s="35">
        <v>0</v>
      </c>
      <c r="C34" s="35">
        <v>449.28</v>
      </c>
      <c r="D34" s="35">
        <v>758.35</v>
      </c>
      <c r="E34" s="35">
        <v>107.37</v>
      </c>
      <c r="F34" s="35">
        <v>-80</v>
      </c>
      <c r="G34" s="35">
        <v>200</v>
      </c>
      <c r="H34" s="35">
        <v>305</v>
      </c>
      <c r="I34" s="35">
        <v>50</v>
      </c>
      <c r="J34" s="35">
        <v>105</v>
      </c>
      <c r="K34" s="35">
        <v>300</v>
      </c>
      <c r="L34" s="35">
        <v>250</v>
      </c>
      <c r="M34" s="35">
        <v>289.5</v>
      </c>
      <c r="N34" s="35">
        <v>2734.5</v>
      </c>
    </row>
    <row r="35" spans="1:14" ht="15" x14ac:dyDescent="0.2">
      <c r="A35" s="2" t="s">
        <v>37</v>
      </c>
      <c r="B35" s="35">
        <v>0</v>
      </c>
      <c r="C35" s="35">
        <v>0</v>
      </c>
      <c r="D35" s="35">
        <v>-1495</v>
      </c>
      <c r="E35" s="35">
        <v>-302.5</v>
      </c>
      <c r="F35" s="35">
        <v>-150</v>
      </c>
      <c r="G35" s="35">
        <v>-1316.84</v>
      </c>
      <c r="H35" s="35">
        <v>-760.66</v>
      </c>
      <c r="I35" s="35">
        <v>-8.09</v>
      </c>
      <c r="J35" s="35">
        <v>-82.8</v>
      </c>
      <c r="K35" s="35">
        <v>0</v>
      </c>
      <c r="L35" s="35">
        <v>-250</v>
      </c>
      <c r="M35" s="35">
        <v>-177.37</v>
      </c>
      <c r="N35" s="35">
        <v>-4543.26</v>
      </c>
    </row>
    <row r="36" spans="1:14" ht="15" x14ac:dyDescent="0.2">
      <c r="A36" s="2" t="s">
        <v>38</v>
      </c>
      <c r="B36" s="35">
        <v>0</v>
      </c>
      <c r="C36" s="35">
        <v>0</v>
      </c>
      <c r="D36" s="35">
        <v>0</v>
      </c>
      <c r="E36" s="35">
        <v>0</v>
      </c>
      <c r="F36" s="35">
        <v>34.5</v>
      </c>
      <c r="G36" s="35">
        <v>41.5</v>
      </c>
      <c r="H36" s="35">
        <v>3.5</v>
      </c>
      <c r="I36" s="35">
        <v>37</v>
      </c>
      <c r="J36" s="35">
        <v>2</v>
      </c>
      <c r="K36" s="35">
        <v>33.86</v>
      </c>
      <c r="L36" s="35">
        <v>-51.86</v>
      </c>
      <c r="M36" s="35">
        <v>30.5</v>
      </c>
      <c r="N36" s="35">
        <v>131</v>
      </c>
    </row>
    <row r="37" spans="1:14" ht="15.75" x14ac:dyDescent="0.25">
      <c r="A37" s="3" t="s">
        <v>39</v>
      </c>
      <c r="B37" s="36">
        <v>0</v>
      </c>
      <c r="C37" s="36">
        <v>-83.18</v>
      </c>
      <c r="D37" s="36">
        <v>1921.05</v>
      </c>
      <c r="E37" s="36">
        <v>1138.25</v>
      </c>
      <c r="F37" s="36">
        <v>1012.79</v>
      </c>
      <c r="G37" s="36">
        <v>523.99</v>
      </c>
      <c r="H37" s="36">
        <v>2699.61</v>
      </c>
      <c r="I37" s="36">
        <v>1685.77</v>
      </c>
      <c r="J37" s="36">
        <v>1068.42</v>
      </c>
      <c r="K37" s="36">
        <v>2228.81</v>
      </c>
      <c r="L37" s="36">
        <v>1990.46</v>
      </c>
      <c r="M37" s="36">
        <v>1242.55</v>
      </c>
      <c r="N37" s="36">
        <v>15428.52</v>
      </c>
    </row>
    <row r="38" spans="1:14" ht="15.75" x14ac:dyDescent="0.25">
      <c r="A38" s="3" t="s">
        <v>40</v>
      </c>
      <c r="B38" s="36">
        <v>0</v>
      </c>
      <c r="C38" s="36">
        <v>43847.049999999996</v>
      </c>
      <c r="D38" s="36">
        <v>48293.670000000006</v>
      </c>
      <c r="E38" s="36">
        <v>45246.879999999997</v>
      </c>
      <c r="F38" s="36">
        <v>43739.33</v>
      </c>
      <c r="G38" s="36">
        <v>43006.65</v>
      </c>
      <c r="H38" s="36">
        <v>42863.62</v>
      </c>
      <c r="I38" s="36">
        <v>42812.549999999996</v>
      </c>
      <c r="J38" s="36">
        <v>43160.17</v>
      </c>
      <c r="K38" s="36">
        <v>44152.26</v>
      </c>
      <c r="L38" s="36">
        <v>44391.53</v>
      </c>
      <c r="M38" s="36">
        <v>45906.29</v>
      </c>
      <c r="N38" s="36">
        <v>487419.99999999994</v>
      </c>
    </row>
    <row r="39" spans="1:14" ht="15.75" x14ac:dyDescent="0.25">
      <c r="A39" s="3" t="s">
        <v>41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5.75" x14ac:dyDescent="0.25">
      <c r="A40" s="3" t="s">
        <v>42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5" x14ac:dyDescent="0.2">
      <c r="A41" s="2" t="s">
        <v>43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1250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1250</v>
      </c>
    </row>
    <row r="42" spans="1:14" ht="15" x14ac:dyDescent="0.2">
      <c r="A42" s="2" t="s">
        <v>44</v>
      </c>
      <c r="B42" s="35">
        <v>0</v>
      </c>
      <c r="C42" s="35">
        <v>1376.63</v>
      </c>
      <c r="D42" s="35">
        <v>4747</v>
      </c>
      <c r="E42" s="35">
        <v>4747</v>
      </c>
      <c r="F42" s="35">
        <v>4747</v>
      </c>
      <c r="G42" s="35">
        <v>4747</v>
      </c>
      <c r="H42" s="35">
        <v>4747</v>
      </c>
      <c r="I42" s="35">
        <v>4747</v>
      </c>
      <c r="J42" s="35">
        <v>4747</v>
      </c>
      <c r="K42" s="35">
        <v>4747</v>
      </c>
      <c r="L42" s="35">
        <v>4747</v>
      </c>
      <c r="M42" s="35">
        <v>4747</v>
      </c>
      <c r="N42" s="35">
        <v>48846.630000000005</v>
      </c>
    </row>
    <row r="43" spans="1:14" ht="15" x14ac:dyDescent="0.2">
      <c r="A43" s="2" t="s">
        <v>45</v>
      </c>
      <c r="B43" s="35">
        <v>0</v>
      </c>
      <c r="C43" s="35">
        <v>1103.74</v>
      </c>
      <c r="D43" s="35">
        <v>3806</v>
      </c>
      <c r="E43" s="35">
        <v>3806</v>
      </c>
      <c r="F43" s="35">
        <v>3806</v>
      </c>
      <c r="G43" s="35">
        <v>3806</v>
      </c>
      <c r="H43" s="35">
        <v>3806</v>
      </c>
      <c r="I43" s="35">
        <v>3806</v>
      </c>
      <c r="J43" s="35">
        <v>3806</v>
      </c>
      <c r="K43" s="35">
        <v>3806</v>
      </c>
      <c r="L43" s="35">
        <v>3806</v>
      </c>
      <c r="M43" s="35">
        <v>3806</v>
      </c>
      <c r="N43" s="35">
        <v>39163.74</v>
      </c>
    </row>
    <row r="44" spans="1:14" ht="15.75" x14ac:dyDescent="0.25">
      <c r="A44" s="3" t="s">
        <v>46</v>
      </c>
      <c r="B44" s="36">
        <v>0</v>
      </c>
      <c r="C44" s="36">
        <v>2480.37</v>
      </c>
      <c r="D44" s="36">
        <v>8553</v>
      </c>
      <c r="E44" s="36">
        <v>8553</v>
      </c>
      <c r="F44" s="36">
        <v>8553</v>
      </c>
      <c r="G44" s="36">
        <v>8553</v>
      </c>
      <c r="H44" s="36">
        <v>9803</v>
      </c>
      <c r="I44" s="36">
        <v>8553</v>
      </c>
      <c r="J44" s="36">
        <v>8553</v>
      </c>
      <c r="K44" s="36">
        <v>8553</v>
      </c>
      <c r="L44" s="36">
        <v>8553</v>
      </c>
      <c r="M44" s="36">
        <v>8553</v>
      </c>
      <c r="N44" s="36">
        <v>89260.37</v>
      </c>
    </row>
    <row r="45" spans="1:14" ht="15.75" x14ac:dyDescent="0.25">
      <c r="A45" s="3" t="s">
        <v>47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5" x14ac:dyDescent="0.2">
      <c r="A46" s="2" t="s">
        <v>48</v>
      </c>
      <c r="B46" s="35">
        <v>0</v>
      </c>
      <c r="C46" s="35">
        <v>143.84</v>
      </c>
      <c r="D46" s="35">
        <v>1668.33</v>
      </c>
      <c r="E46" s="35">
        <v>1997.39</v>
      </c>
      <c r="F46" s="35">
        <v>1706.18</v>
      </c>
      <c r="G46" s="35">
        <v>1800.17</v>
      </c>
      <c r="H46" s="35">
        <v>1734.04</v>
      </c>
      <c r="I46" s="35">
        <v>1886.55</v>
      </c>
      <c r="J46" s="35">
        <v>1633.66</v>
      </c>
      <c r="K46" s="35">
        <v>1718.49</v>
      </c>
      <c r="L46" s="35">
        <v>1790.93</v>
      </c>
      <c r="M46" s="35">
        <v>1796.46</v>
      </c>
      <c r="N46" s="35">
        <v>17876.04</v>
      </c>
    </row>
    <row r="47" spans="1:14" ht="15" hidden="1" x14ac:dyDescent="0.2">
      <c r="A47" s="2" t="s">
        <v>49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</row>
    <row r="48" spans="1:14" ht="15" x14ac:dyDescent="0.2">
      <c r="A48" s="2" t="s">
        <v>50</v>
      </c>
      <c r="B48" s="35">
        <v>0</v>
      </c>
      <c r="C48" s="35">
        <v>0</v>
      </c>
      <c r="D48" s="35">
        <v>1500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1780</v>
      </c>
      <c r="N48" s="35">
        <v>3280</v>
      </c>
    </row>
    <row r="49" spans="1:14" ht="15" x14ac:dyDescent="0.2">
      <c r="A49" s="2" t="s">
        <v>51</v>
      </c>
      <c r="B49" s="35">
        <v>0</v>
      </c>
      <c r="C49" s="35">
        <v>526.83000000000004</v>
      </c>
      <c r="D49" s="35">
        <v>92.5</v>
      </c>
      <c r="E49" s="35">
        <v>92.5</v>
      </c>
      <c r="F49" s="35">
        <v>92.5</v>
      </c>
      <c r="G49" s="35">
        <v>92.5</v>
      </c>
      <c r="H49" s="35">
        <v>92.5</v>
      </c>
      <c r="I49" s="35">
        <v>92.5</v>
      </c>
      <c r="J49" s="35">
        <v>92.5</v>
      </c>
      <c r="K49" s="35">
        <v>92.5</v>
      </c>
      <c r="L49" s="35">
        <v>92.5</v>
      </c>
      <c r="M49" s="35">
        <v>92.5</v>
      </c>
      <c r="N49" s="35">
        <v>1451.83</v>
      </c>
    </row>
    <row r="50" spans="1:14" ht="15" x14ac:dyDescent="0.2">
      <c r="A50" s="2" t="s">
        <v>139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192.47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192.47</v>
      </c>
    </row>
    <row r="51" spans="1:14" ht="15" x14ac:dyDescent="0.2">
      <c r="A51" s="2" t="s">
        <v>52</v>
      </c>
      <c r="B51" s="35">
        <v>0</v>
      </c>
      <c r="C51" s="35">
        <v>470.29</v>
      </c>
      <c r="D51" s="35">
        <v>156.91</v>
      </c>
      <c r="E51" s="35">
        <v>3.69</v>
      </c>
      <c r="F51" s="35">
        <v>926.04</v>
      </c>
      <c r="G51" s="35">
        <v>322.74</v>
      </c>
      <c r="H51" s="35">
        <v>175.21</v>
      </c>
      <c r="I51" s="35">
        <v>137.16</v>
      </c>
      <c r="J51" s="35">
        <v>205.27</v>
      </c>
      <c r="K51" s="35">
        <v>80.959999999999994</v>
      </c>
      <c r="L51" s="35">
        <v>97.76</v>
      </c>
      <c r="M51" s="35">
        <v>57.28</v>
      </c>
      <c r="N51" s="35">
        <v>2633.3100000000004</v>
      </c>
    </row>
    <row r="52" spans="1:14" ht="15" x14ac:dyDescent="0.2">
      <c r="A52" s="2" t="s">
        <v>53</v>
      </c>
      <c r="B52" s="35">
        <v>0</v>
      </c>
      <c r="C52" s="35">
        <v>0</v>
      </c>
      <c r="D52" s="35">
        <v>0</v>
      </c>
      <c r="E52" s="35">
        <v>389.34</v>
      </c>
      <c r="F52" s="35">
        <v>196.27</v>
      </c>
      <c r="G52" s="35">
        <v>211.21</v>
      </c>
      <c r="H52" s="35">
        <v>247.73</v>
      </c>
      <c r="I52" s="35">
        <v>308.37</v>
      </c>
      <c r="J52" s="35">
        <v>259.02999999999997</v>
      </c>
      <c r="K52" s="35">
        <v>387.73</v>
      </c>
      <c r="L52" s="35">
        <v>40.33</v>
      </c>
      <c r="M52" s="35">
        <v>140.76</v>
      </c>
      <c r="N52" s="35">
        <v>2180.77</v>
      </c>
    </row>
    <row r="53" spans="1:14" ht="15" x14ac:dyDescent="0.2">
      <c r="A53" s="2" t="s">
        <v>54</v>
      </c>
      <c r="B53" s="35">
        <v>0</v>
      </c>
      <c r="C53" s="35">
        <v>11.6</v>
      </c>
      <c r="D53" s="35">
        <v>268.95999999999998</v>
      </c>
      <c r="E53" s="35">
        <v>104.98</v>
      </c>
      <c r="F53" s="35">
        <v>104.98</v>
      </c>
      <c r="G53" s="35">
        <v>104.98</v>
      </c>
      <c r="H53" s="35">
        <v>104.98</v>
      </c>
      <c r="I53" s="35">
        <v>40</v>
      </c>
      <c r="J53" s="35">
        <v>169.93</v>
      </c>
      <c r="K53" s="35">
        <v>105.01</v>
      </c>
      <c r="L53" s="35">
        <v>40</v>
      </c>
      <c r="M53" s="35">
        <v>169.96</v>
      </c>
      <c r="N53" s="35">
        <v>1225.3800000000001</v>
      </c>
    </row>
    <row r="54" spans="1:14" ht="15" x14ac:dyDescent="0.2">
      <c r="A54" s="2" t="s">
        <v>55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315.39999999999998</v>
      </c>
      <c r="H54" s="35">
        <v>274</v>
      </c>
      <c r="I54" s="35">
        <v>0</v>
      </c>
      <c r="J54" s="35">
        <v>249</v>
      </c>
      <c r="K54" s="35">
        <v>319.91000000000003</v>
      </c>
      <c r="L54" s="35">
        <v>249</v>
      </c>
      <c r="M54" s="35">
        <v>18.420000000000002</v>
      </c>
      <c r="N54" s="35">
        <v>1425.73</v>
      </c>
    </row>
    <row r="55" spans="1:14" ht="15" x14ac:dyDescent="0.2">
      <c r="A55" s="2" t="s">
        <v>58</v>
      </c>
      <c r="B55" s="35">
        <v>0</v>
      </c>
      <c r="C55" s="35">
        <v>22</v>
      </c>
      <c r="D55" s="35">
        <v>3014</v>
      </c>
      <c r="E55" s="35">
        <v>0</v>
      </c>
      <c r="F55" s="35">
        <v>2.5</v>
      </c>
      <c r="G55" s="35">
        <v>23</v>
      </c>
      <c r="H55" s="35">
        <v>10</v>
      </c>
      <c r="I55" s="35">
        <v>29</v>
      </c>
      <c r="J55" s="35">
        <v>66</v>
      </c>
      <c r="K55" s="35">
        <v>47</v>
      </c>
      <c r="L55" s="35">
        <v>56</v>
      </c>
      <c r="M55" s="35">
        <v>60</v>
      </c>
      <c r="N55" s="35">
        <v>3329.5</v>
      </c>
    </row>
    <row r="56" spans="1:14" ht="15" x14ac:dyDescent="0.2">
      <c r="A56" s="2" t="s">
        <v>115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350</v>
      </c>
      <c r="H56" s="35">
        <v>1050</v>
      </c>
      <c r="I56" s="35">
        <v>0</v>
      </c>
      <c r="J56" s="35">
        <v>0</v>
      </c>
      <c r="K56" s="35">
        <v>0</v>
      </c>
      <c r="L56" s="35">
        <v>404.8</v>
      </c>
      <c r="M56" s="35">
        <v>0</v>
      </c>
      <c r="N56" s="35">
        <v>1804.8</v>
      </c>
    </row>
    <row r="57" spans="1:14" ht="15.75" x14ac:dyDescent="0.25">
      <c r="A57" s="3" t="s">
        <v>60</v>
      </c>
      <c r="B57" s="36">
        <v>0</v>
      </c>
      <c r="C57" s="36">
        <v>1174.56</v>
      </c>
      <c r="D57" s="36">
        <v>6700.7</v>
      </c>
      <c r="E57" s="36">
        <v>2587.9000000000005</v>
      </c>
      <c r="F57" s="36">
        <v>3028.4700000000003</v>
      </c>
      <c r="G57" s="36">
        <v>3412.4700000000003</v>
      </c>
      <c r="H57" s="36">
        <v>3688.46</v>
      </c>
      <c r="I57" s="36">
        <v>2493.58</v>
      </c>
      <c r="J57" s="36">
        <v>2675.39</v>
      </c>
      <c r="K57" s="36">
        <v>2751.6000000000004</v>
      </c>
      <c r="L57" s="36">
        <v>2771.32</v>
      </c>
      <c r="M57" s="36">
        <v>4115.38</v>
      </c>
      <c r="N57" s="36">
        <v>35399.829999999994</v>
      </c>
    </row>
    <row r="58" spans="1:14" ht="15.75" x14ac:dyDescent="0.25">
      <c r="A58" s="3" t="s">
        <v>61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5" x14ac:dyDescent="0.2">
      <c r="A59" s="2" t="s">
        <v>62</v>
      </c>
      <c r="B59" s="35">
        <v>0</v>
      </c>
      <c r="C59" s="35">
        <v>0</v>
      </c>
      <c r="D59" s="35">
        <v>1650.51</v>
      </c>
      <c r="E59" s="35">
        <v>729.4</v>
      </c>
      <c r="F59" s="35">
        <v>744.47</v>
      </c>
      <c r="G59" s="35">
        <v>587.91999999999996</v>
      </c>
      <c r="H59" s="35">
        <v>924.91</v>
      </c>
      <c r="I59" s="35">
        <v>557.36</v>
      </c>
      <c r="J59" s="35">
        <v>730.22</v>
      </c>
      <c r="K59" s="35">
        <v>1635.64</v>
      </c>
      <c r="L59" s="35">
        <v>269.36</v>
      </c>
      <c r="M59" s="35">
        <v>764.22</v>
      </c>
      <c r="N59" s="35">
        <v>8594.01</v>
      </c>
    </row>
    <row r="60" spans="1:14" ht="15" x14ac:dyDescent="0.2">
      <c r="A60" s="2" t="s">
        <v>63</v>
      </c>
      <c r="B60" s="35">
        <v>0</v>
      </c>
      <c r="C60" s="35">
        <v>0</v>
      </c>
      <c r="D60" s="35">
        <v>0</v>
      </c>
      <c r="E60" s="35">
        <v>541.52</v>
      </c>
      <c r="F60" s="35">
        <v>151.19</v>
      </c>
      <c r="G60" s="35">
        <v>253.59</v>
      </c>
      <c r="H60" s="35">
        <v>108.52</v>
      </c>
      <c r="I60" s="35">
        <v>355.6</v>
      </c>
      <c r="J60" s="35">
        <v>419.52</v>
      </c>
      <c r="K60" s="35">
        <v>81.02</v>
      </c>
      <c r="L60" s="35">
        <v>579.29</v>
      </c>
      <c r="M60" s="35">
        <v>757.89</v>
      </c>
      <c r="N60" s="35">
        <v>3248.14</v>
      </c>
    </row>
    <row r="61" spans="1:14" ht="15" x14ac:dyDescent="0.2">
      <c r="A61" s="2" t="s">
        <v>64</v>
      </c>
      <c r="B61" s="35">
        <v>0</v>
      </c>
      <c r="C61" s="35">
        <v>0</v>
      </c>
      <c r="D61" s="35">
        <v>0</v>
      </c>
      <c r="E61" s="35">
        <v>4926.43</v>
      </c>
      <c r="F61" s="35">
        <v>1765.05</v>
      </c>
      <c r="G61" s="35">
        <v>1853.51</v>
      </c>
      <c r="H61" s="35">
        <v>1831.8</v>
      </c>
      <c r="I61" s="35">
        <v>1571.85</v>
      </c>
      <c r="J61" s="35">
        <v>1836.24</v>
      </c>
      <c r="K61" s="35">
        <v>795.56</v>
      </c>
      <c r="L61" s="35">
        <v>1882.41</v>
      </c>
      <c r="M61" s="35">
        <v>1326.67</v>
      </c>
      <c r="N61" s="35">
        <v>17789.519999999997</v>
      </c>
    </row>
    <row r="62" spans="1:14" ht="15" x14ac:dyDescent="0.2">
      <c r="A62" s="2" t="s">
        <v>65</v>
      </c>
      <c r="B62" s="35">
        <v>0</v>
      </c>
      <c r="C62" s="35">
        <v>0</v>
      </c>
      <c r="D62" s="35">
        <v>0</v>
      </c>
      <c r="E62" s="35">
        <v>2535.5100000000002</v>
      </c>
      <c r="F62" s="35">
        <v>1018.24</v>
      </c>
      <c r="G62" s="35">
        <v>1022.92</v>
      </c>
      <c r="H62" s="35">
        <v>1021.89</v>
      </c>
      <c r="I62" s="35">
        <v>1021.89</v>
      </c>
      <c r="J62" s="35">
        <v>8.61</v>
      </c>
      <c r="K62" s="35">
        <v>1022.69</v>
      </c>
      <c r="L62" s="35">
        <v>1027.92</v>
      </c>
      <c r="M62" s="35">
        <v>1475.14</v>
      </c>
      <c r="N62" s="35">
        <v>10154.81</v>
      </c>
    </row>
    <row r="63" spans="1:14" ht="15.75" x14ac:dyDescent="0.25">
      <c r="A63" s="3" t="s">
        <v>66</v>
      </c>
      <c r="B63" s="36">
        <v>0</v>
      </c>
      <c r="C63" s="36">
        <v>0</v>
      </c>
      <c r="D63" s="36">
        <v>1650.51</v>
      </c>
      <c r="E63" s="36">
        <v>8732.86</v>
      </c>
      <c r="F63" s="36">
        <v>3678.95</v>
      </c>
      <c r="G63" s="36">
        <v>3717.94</v>
      </c>
      <c r="H63" s="36">
        <v>3887.12</v>
      </c>
      <c r="I63" s="36">
        <v>3506.7</v>
      </c>
      <c r="J63" s="36">
        <v>2994.59</v>
      </c>
      <c r="K63" s="36">
        <v>3534.9100000000003</v>
      </c>
      <c r="L63" s="36">
        <v>3758.98</v>
      </c>
      <c r="M63" s="36">
        <v>4323.92</v>
      </c>
      <c r="N63" s="36">
        <v>39786.479999999996</v>
      </c>
    </row>
    <row r="64" spans="1:14" ht="15.75" x14ac:dyDescent="0.25">
      <c r="A64" s="3" t="s">
        <v>67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5" x14ac:dyDescent="0.2">
      <c r="A65" s="2" t="s">
        <v>68</v>
      </c>
      <c r="B65" s="35">
        <v>0</v>
      </c>
      <c r="C65" s="35">
        <v>0</v>
      </c>
      <c r="D65" s="35">
        <v>569.79999999999995</v>
      </c>
      <c r="E65" s="35">
        <v>1264</v>
      </c>
      <c r="F65" s="35">
        <v>1056.2</v>
      </c>
      <c r="G65" s="35">
        <v>185</v>
      </c>
      <c r="H65" s="35">
        <v>320</v>
      </c>
      <c r="I65" s="35">
        <v>0</v>
      </c>
      <c r="J65" s="35">
        <v>200.74</v>
      </c>
      <c r="K65" s="35">
        <v>240</v>
      </c>
      <c r="L65" s="35">
        <v>938</v>
      </c>
      <c r="M65" s="35">
        <v>330</v>
      </c>
      <c r="N65" s="35">
        <v>5103.74</v>
      </c>
    </row>
    <row r="66" spans="1:14" ht="15" x14ac:dyDescent="0.2">
      <c r="A66" s="2" t="s">
        <v>69</v>
      </c>
      <c r="B66" s="35">
        <v>0</v>
      </c>
      <c r="C66" s="35">
        <v>0</v>
      </c>
      <c r="D66" s="35">
        <v>730</v>
      </c>
      <c r="E66" s="35">
        <v>0</v>
      </c>
      <c r="F66" s="35">
        <v>900</v>
      </c>
      <c r="G66" s="35">
        <v>140</v>
      </c>
      <c r="H66" s="35">
        <v>640</v>
      </c>
      <c r="I66" s="35">
        <v>0</v>
      </c>
      <c r="J66" s="35">
        <v>0</v>
      </c>
      <c r="K66" s="35">
        <v>3200</v>
      </c>
      <c r="L66" s="35">
        <v>0</v>
      </c>
      <c r="M66" s="35">
        <v>265</v>
      </c>
      <c r="N66" s="35">
        <v>5875</v>
      </c>
    </row>
    <row r="67" spans="1:14" ht="15" x14ac:dyDescent="0.2">
      <c r="A67" s="2" t="s">
        <v>116</v>
      </c>
      <c r="B67" s="35">
        <v>0</v>
      </c>
      <c r="C67" s="35">
        <v>0</v>
      </c>
      <c r="D67" s="35">
        <v>0</v>
      </c>
      <c r="E67" s="35">
        <v>227.5</v>
      </c>
      <c r="F67" s="35">
        <v>100</v>
      </c>
      <c r="G67" s="35">
        <v>155</v>
      </c>
      <c r="H67" s="35">
        <v>120</v>
      </c>
      <c r="I67" s="35">
        <v>0</v>
      </c>
      <c r="J67" s="35">
        <v>0</v>
      </c>
      <c r="K67" s="35">
        <v>167.4</v>
      </c>
      <c r="L67" s="35">
        <v>0</v>
      </c>
      <c r="M67" s="35">
        <v>0</v>
      </c>
      <c r="N67" s="35">
        <v>769.9</v>
      </c>
    </row>
    <row r="68" spans="1:14" ht="15" x14ac:dyDescent="0.2">
      <c r="A68" s="2" t="s">
        <v>70</v>
      </c>
      <c r="B68" s="35">
        <v>0</v>
      </c>
      <c r="C68" s="35">
        <v>227.54</v>
      </c>
      <c r="D68" s="35">
        <v>250</v>
      </c>
      <c r="E68" s="35">
        <v>70</v>
      </c>
      <c r="F68" s="35">
        <v>92.28</v>
      </c>
      <c r="G68" s="35">
        <v>822.83</v>
      </c>
      <c r="H68" s="35">
        <v>2059.5500000000002</v>
      </c>
      <c r="I68" s="35">
        <v>0</v>
      </c>
      <c r="J68" s="35">
        <v>0</v>
      </c>
      <c r="K68" s="35">
        <v>1592.42</v>
      </c>
      <c r="L68" s="35">
        <v>0</v>
      </c>
      <c r="M68" s="35">
        <v>765</v>
      </c>
      <c r="N68" s="35">
        <v>5879.6200000000008</v>
      </c>
    </row>
    <row r="69" spans="1:14" ht="15" x14ac:dyDescent="0.2">
      <c r="A69" s="2" t="s">
        <v>117</v>
      </c>
      <c r="B69" s="35">
        <v>0</v>
      </c>
      <c r="C69" s="35">
        <v>234</v>
      </c>
      <c r="D69" s="35">
        <v>705</v>
      </c>
      <c r="E69" s="35">
        <v>456.94</v>
      </c>
      <c r="F69" s="35">
        <v>291</v>
      </c>
      <c r="G69" s="35">
        <v>0</v>
      </c>
      <c r="H69" s="35">
        <v>318.5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2005.44</v>
      </c>
    </row>
    <row r="70" spans="1:14" ht="15" x14ac:dyDescent="0.2">
      <c r="A70" s="2" t="s">
        <v>71</v>
      </c>
      <c r="B70" s="35">
        <v>0</v>
      </c>
      <c r="C70" s="35">
        <v>0</v>
      </c>
      <c r="D70" s="35">
        <v>0</v>
      </c>
      <c r="E70" s="35">
        <v>175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175</v>
      </c>
    </row>
    <row r="71" spans="1:14" ht="15" x14ac:dyDescent="0.2">
      <c r="A71" s="2" t="s">
        <v>72</v>
      </c>
      <c r="B71" s="35">
        <v>0</v>
      </c>
      <c r="C71" s="35">
        <v>577.88</v>
      </c>
      <c r="D71" s="35">
        <v>716.36</v>
      </c>
      <c r="E71" s="35">
        <v>917.34</v>
      </c>
      <c r="F71" s="35">
        <v>360.91</v>
      </c>
      <c r="G71" s="35">
        <v>334.56</v>
      </c>
      <c r="H71" s="35">
        <v>622.87</v>
      </c>
      <c r="I71" s="35">
        <v>301.39999999999998</v>
      </c>
      <c r="J71" s="35">
        <v>1355.63</v>
      </c>
      <c r="K71" s="35">
        <v>242.37</v>
      </c>
      <c r="L71" s="35">
        <v>573.91999999999996</v>
      </c>
      <c r="M71" s="35">
        <v>1271.5</v>
      </c>
      <c r="N71" s="35">
        <v>7274.74</v>
      </c>
    </row>
    <row r="72" spans="1:14" ht="15" x14ac:dyDescent="0.2">
      <c r="A72" s="2" t="s">
        <v>73</v>
      </c>
      <c r="B72" s="35">
        <v>0</v>
      </c>
      <c r="C72" s="35">
        <v>0</v>
      </c>
      <c r="D72" s="35">
        <v>354</v>
      </c>
      <c r="E72" s="35">
        <v>735.56</v>
      </c>
      <c r="F72" s="35">
        <v>0</v>
      </c>
      <c r="G72" s="35">
        <v>415.26</v>
      </c>
      <c r="H72" s="35">
        <v>412.08</v>
      </c>
      <c r="I72" s="35">
        <v>231</v>
      </c>
      <c r="J72" s="35">
        <v>386</v>
      </c>
      <c r="K72" s="35">
        <v>794.23</v>
      </c>
      <c r="L72" s="35">
        <v>152</v>
      </c>
      <c r="M72" s="35">
        <v>691.5</v>
      </c>
      <c r="N72" s="35">
        <v>4171.6299999999992</v>
      </c>
    </row>
    <row r="73" spans="1:14" ht="15.75" x14ac:dyDescent="0.25">
      <c r="A73" s="3" t="s">
        <v>74</v>
      </c>
      <c r="B73" s="36">
        <v>0</v>
      </c>
      <c r="C73" s="36">
        <v>1039.42</v>
      </c>
      <c r="D73" s="36">
        <v>3325.1600000000003</v>
      </c>
      <c r="E73" s="36">
        <v>3846.34</v>
      </c>
      <c r="F73" s="36">
        <v>2800.39</v>
      </c>
      <c r="G73" s="36">
        <v>2052.6499999999996</v>
      </c>
      <c r="H73" s="36">
        <v>4493</v>
      </c>
      <c r="I73" s="36">
        <v>532.4</v>
      </c>
      <c r="J73" s="36">
        <v>1942.3700000000001</v>
      </c>
      <c r="K73" s="36">
        <v>6236.42</v>
      </c>
      <c r="L73" s="36">
        <v>1663.92</v>
      </c>
      <c r="M73" s="36">
        <v>3323</v>
      </c>
      <c r="N73" s="36">
        <v>31255.07</v>
      </c>
    </row>
    <row r="74" spans="1:14" ht="15.75" x14ac:dyDescent="0.25">
      <c r="A74" s="3" t="s">
        <v>75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5" x14ac:dyDescent="0.2">
      <c r="A75" s="2" t="s">
        <v>76</v>
      </c>
      <c r="B75" s="35">
        <v>0</v>
      </c>
      <c r="C75" s="35">
        <v>0</v>
      </c>
      <c r="D75" s="35">
        <v>0</v>
      </c>
      <c r="E75" s="35">
        <v>0</v>
      </c>
      <c r="F75" s="35">
        <v>519.75</v>
      </c>
      <c r="G75" s="35">
        <v>1779</v>
      </c>
      <c r="H75" s="35">
        <v>0</v>
      </c>
      <c r="I75" s="35">
        <v>1659</v>
      </c>
      <c r="J75" s="35">
        <v>0</v>
      </c>
      <c r="K75" s="35">
        <v>1659</v>
      </c>
      <c r="L75" s="35">
        <v>0</v>
      </c>
      <c r="M75" s="35">
        <v>1694</v>
      </c>
      <c r="N75" s="35">
        <v>7310.75</v>
      </c>
    </row>
    <row r="76" spans="1:14" ht="15" x14ac:dyDescent="0.2">
      <c r="A76" s="2" t="s">
        <v>77</v>
      </c>
      <c r="B76" s="35">
        <v>0</v>
      </c>
      <c r="C76" s="35">
        <v>164.9</v>
      </c>
      <c r="D76" s="35">
        <v>4095.96</v>
      </c>
      <c r="E76" s="35">
        <v>1003.66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82.48</v>
      </c>
      <c r="L76" s="35">
        <v>0</v>
      </c>
      <c r="M76" s="35">
        <v>0</v>
      </c>
      <c r="N76" s="35">
        <v>5346.9999999999991</v>
      </c>
    </row>
    <row r="77" spans="1:14" ht="15" x14ac:dyDescent="0.2">
      <c r="A77" s="2" t="s">
        <v>118</v>
      </c>
      <c r="B77" s="35">
        <v>0</v>
      </c>
      <c r="C77" s="35">
        <v>0</v>
      </c>
      <c r="D77" s="35">
        <v>0</v>
      </c>
      <c r="E77" s="35">
        <v>0</v>
      </c>
      <c r="F77" s="35">
        <v>1050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1050</v>
      </c>
    </row>
    <row r="78" spans="1:14" ht="15" x14ac:dyDescent="0.2">
      <c r="A78" s="2" t="s">
        <v>78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1360.8</v>
      </c>
      <c r="I78" s="35">
        <v>0</v>
      </c>
      <c r="J78" s="35">
        <v>0</v>
      </c>
      <c r="K78" s="35">
        <v>680.4</v>
      </c>
      <c r="L78" s="35">
        <v>0</v>
      </c>
      <c r="M78" s="35">
        <v>680.4</v>
      </c>
      <c r="N78" s="35">
        <v>2721.6</v>
      </c>
    </row>
    <row r="79" spans="1:14" ht="15" x14ac:dyDescent="0.2">
      <c r="A79" s="2" t="s">
        <v>79</v>
      </c>
      <c r="B79" s="35">
        <v>0</v>
      </c>
      <c r="C79" s="35">
        <v>0</v>
      </c>
      <c r="D79" s="35">
        <v>0</v>
      </c>
      <c r="E79" s="35">
        <v>0</v>
      </c>
      <c r="F79" s="35">
        <v>80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80</v>
      </c>
    </row>
    <row r="80" spans="1:14" ht="15.75" x14ac:dyDescent="0.25">
      <c r="A80" s="3" t="s">
        <v>80</v>
      </c>
      <c r="B80" s="36">
        <v>0</v>
      </c>
      <c r="C80" s="36">
        <v>164.9</v>
      </c>
      <c r="D80" s="36">
        <v>4095.96</v>
      </c>
      <c r="E80" s="36">
        <v>1003.66</v>
      </c>
      <c r="F80" s="36">
        <v>1649.75</v>
      </c>
      <c r="G80" s="36">
        <v>1779</v>
      </c>
      <c r="H80" s="36">
        <v>1360.8</v>
      </c>
      <c r="I80" s="36">
        <v>1659</v>
      </c>
      <c r="J80" s="36">
        <v>0</v>
      </c>
      <c r="K80" s="36">
        <v>2421.88</v>
      </c>
      <c r="L80" s="36">
        <v>0</v>
      </c>
      <c r="M80" s="36">
        <v>2374.4</v>
      </c>
      <c r="N80" s="36">
        <v>16509.350000000002</v>
      </c>
    </row>
    <row r="81" spans="1:14" ht="15.75" x14ac:dyDescent="0.25">
      <c r="A81" s="3" t="s">
        <v>81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 ht="15" x14ac:dyDescent="0.2">
      <c r="A82" s="2" t="s">
        <v>82</v>
      </c>
      <c r="B82" s="35">
        <v>0</v>
      </c>
      <c r="C82" s="35">
        <v>0</v>
      </c>
      <c r="D82" s="35">
        <v>0</v>
      </c>
      <c r="E82" s="35">
        <v>9053.1</v>
      </c>
      <c r="F82" s="35">
        <v>0</v>
      </c>
      <c r="G82" s="35">
        <v>27810.27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36863.370000000003</v>
      </c>
    </row>
    <row r="83" spans="1:14" ht="15" x14ac:dyDescent="0.2">
      <c r="A83" s="41" t="s">
        <v>141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29058.02</v>
      </c>
      <c r="N83" s="35">
        <v>29058.02</v>
      </c>
    </row>
    <row r="84" spans="1:14" ht="15.75" x14ac:dyDescent="0.25">
      <c r="A84" s="3" t="s">
        <v>83</v>
      </c>
      <c r="B84" s="36">
        <v>0</v>
      </c>
      <c r="C84" s="36">
        <v>0</v>
      </c>
      <c r="D84" s="36">
        <v>0</v>
      </c>
      <c r="E84" s="36">
        <v>9053.1</v>
      </c>
      <c r="F84" s="36">
        <v>0</v>
      </c>
      <c r="G84" s="36">
        <v>27810.27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29058.02</v>
      </c>
      <c r="N84" s="36">
        <v>65921.39</v>
      </c>
    </row>
    <row r="85" spans="1:14" ht="15.75" x14ac:dyDescent="0.25">
      <c r="A85" s="3" t="s">
        <v>84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1:14" ht="15" x14ac:dyDescent="0.2">
      <c r="A86" s="2" t="s">
        <v>85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140</v>
      </c>
      <c r="L86" s="35">
        <v>0</v>
      </c>
      <c r="M86" s="35">
        <v>0</v>
      </c>
      <c r="N86" s="35">
        <v>140</v>
      </c>
    </row>
    <row r="87" spans="1:14" ht="15" x14ac:dyDescent="0.2">
      <c r="A87" s="2" t="s">
        <v>86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551.86</v>
      </c>
      <c r="H87" s="35">
        <v>461.77</v>
      </c>
      <c r="I87" s="35">
        <v>0</v>
      </c>
      <c r="J87" s="35">
        <v>0</v>
      </c>
      <c r="K87" s="35">
        <v>768.2</v>
      </c>
      <c r="L87" s="35">
        <v>0</v>
      </c>
      <c r="M87" s="35">
        <v>393.84</v>
      </c>
      <c r="N87" s="35">
        <v>2175.67</v>
      </c>
    </row>
    <row r="88" spans="1:14" ht="15" x14ac:dyDescent="0.2">
      <c r="A88" s="2" t="s">
        <v>87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335</v>
      </c>
      <c r="I88" s="35">
        <v>0</v>
      </c>
      <c r="J88" s="35">
        <v>550</v>
      </c>
      <c r="K88" s="35">
        <v>0</v>
      </c>
      <c r="L88" s="35">
        <v>295</v>
      </c>
      <c r="M88" s="35">
        <v>195</v>
      </c>
      <c r="N88" s="35">
        <v>1375</v>
      </c>
    </row>
    <row r="89" spans="1:14" ht="15" x14ac:dyDescent="0.2">
      <c r="A89" s="2" t="s">
        <v>88</v>
      </c>
      <c r="B89" s="35">
        <v>0</v>
      </c>
      <c r="C89" s="35">
        <v>0</v>
      </c>
      <c r="D89" s="35">
        <v>40</v>
      </c>
      <c r="E89" s="35">
        <v>55</v>
      </c>
      <c r="F89" s="35">
        <v>100</v>
      </c>
      <c r="G89" s="35">
        <v>0</v>
      </c>
      <c r="H89" s="35">
        <v>77</v>
      </c>
      <c r="I89" s="35">
        <v>0</v>
      </c>
      <c r="J89" s="35">
        <v>830</v>
      </c>
      <c r="K89" s="35">
        <v>142</v>
      </c>
      <c r="L89" s="35">
        <v>144</v>
      </c>
      <c r="M89" s="35">
        <v>192</v>
      </c>
      <c r="N89" s="35">
        <v>1580</v>
      </c>
    </row>
    <row r="90" spans="1:14" ht="15" x14ac:dyDescent="0.2">
      <c r="A90" s="2" t="s">
        <v>89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25</v>
      </c>
      <c r="K90" s="35">
        <v>0</v>
      </c>
      <c r="L90" s="35">
        <v>0</v>
      </c>
      <c r="M90" s="35">
        <v>0</v>
      </c>
      <c r="N90" s="35">
        <v>25</v>
      </c>
    </row>
    <row r="91" spans="1:14" ht="15" x14ac:dyDescent="0.2">
      <c r="A91" s="2" t="s">
        <v>90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200.07</v>
      </c>
      <c r="I91" s="35">
        <v>0</v>
      </c>
      <c r="J91" s="35">
        <v>0</v>
      </c>
      <c r="K91" s="35">
        <v>0</v>
      </c>
      <c r="L91" s="35">
        <v>0</v>
      </c>
      <c r="M91" s="35">
        <v>379.34</v>
      </c>
      <c r="N91" s="35">
        <v>579.41</v>
      </c>
    </row>
    <row r="92" spans="1:14" ht="15" x14ac:dyDescent="0.2">
      <c r="A92" s="2" t="s">
        <v>91</v>
      </c>
      <c r="B92" s="35">
        <v>0</v>
      </c>
      <c r="C92" s="35">
        <v>0</v>
      </c>
      <c r="D92" s="35">
        <v>259.47000000000003</v>
      </c>
      <c r="E92" s="35">
        <v>0</v>
      </c>
      <c r="F92" s="35">
        <v>341.24</v>
      </c>
      <c r="G92" s="35">
        <v>132.94</v>
      </c>
      <c r="H92" s="35">
        <v>894.28</v>
      </c>
      <c r="I92" s="35">
        <v>659.24</v>
      </c>
      <c r="J92" s="35">
        <v>356.58</v>
      </c>
      <c r="K92" s="35">
        <v>730.41</v>
      </c>
      <c r="L92" s="35">
        <v>277.81</v>
      </c>
      <c r="M92" s="35">
        <v>247.14</v>
      </c>
      <c r="N92" s="35">
        <v>3899.1099999999997</v>
      </c>
    </row>
    <row r="93" spans="1:14" ht="15.75" x14ac:dyDescent="0.25">
      <c r="A93" s="3" t="s">
        <v>92</v>
      </c>
      <c r="B93" s="36">
        <v>0</v>
      </c>
      <c r="C93" s="36">
        <v>0</v>
      </c>
      <c r="D93" s="36">
        <v>299.47000000000003</v>
      </c>
      <c r="E93" s="36">
        <v>55</v>
      </c>
      <c r="F93" s="36">
        <v>441.24</v>
      </c>
      <c r="G93" s="36">
        <v>684.8</v>
      </c>
      <c r="H93" s="36">
        <v>1968.12</v>
      </c>
      <c r="I93" s="36">
        <v>659.24</v>
      </c>
      <c r="J93" s="36">
        <v>1761.58</v>
      </c>
      <c r="K93" s="36">
        <v>1780.6100000000001</v>
      </c>
      <c r="L93" s="36">
        <v>716.81</v>
      </c>
      <c r="M93" s="36">
        <v>1407.3199999999997</v>
      </c>
      <c r="N93" s="36">
        <v>9774.1899999999987</v>
      </c>
    </row>
    <row r="94" spans="1:14" ht="15.75" x14ac:dyDescent="0.25">
      <c r="A94" s="3" t="s">
        <v>93</v>
      </c>
      <c r="B94" s="36">
        <v>0</v>
      </c>
      <c r="C94" s="36">
        <v>4859.25</v>
      </c>
      <c r="D94" s="36">
        <v>24624.799999999999</v>
      </c>
      <c r="E94" s="36">
        <v>33831.86</v>
      </c>
      <c r="F94" s="36">
        <v>20151.8</v>
      </c>
      <c r="G94" s="36">
        <v>48010.130000000005</v>
      </c>
      <c r="H94" s="36">
        <v>25200.5</v>
      </c>
      <c r="I94" s="36">
        <v>17403.919999999998</v>
      </c>
      <c r="J94" s="36">
        <v>17926.93</v>
      </c>
      <c r="K94" s="36">
        <v>25278.42</v>
      </c>
      <c r="L94" s="36">
        <v>17464.03</v>
      </c>
      <c r="M94" s="36">
        <v>53155.039999999994</v>
      </c>
      <c r="N94" s="36">
        <v>287906.68</v>
      </c>
    </row>
    <row r="95" spans="1:14" ht="15" x14ac:dyDescent="0.2">
      <c r="A95" s="2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t="15.75" x14ac:dyDescent="0.25">
      <c r="A96" s="3" t="s">
        <v>94</v>
      </c>
      <c r="B96" s="34">
        <v>0</v>
      </c>
      <c r="C96" s="34">
        <v>38987.799999999996</v>
      </c>
      <c r="D96" s="34">
        <v>23668.870000000006</v>
      </c>
      <c r="E96" s="34">
        <v>11415.019999999997</v>
      </c>
      <c r="F96" s="34">
        <v>23587.530000000002</v>
      </c>
      <c r="G96" s="34">
        <v>-5003.4800000000032</v>
      </c>
      <c r="H96" s="34">
        <v>17663.120000000003</v>
      </c>
      <c r="I96" s="34">
        <v>25408.629999999997</v>
      </c>
      <c r="J96" s="34">
        <v>25233.239999999998</v>
      </c>
      <c r="K96" s="34">
        <v>18873.840000000004</v>
      </c>
      <c r="L96" s="34">
        <v>26927.5</v>
      </c>
      <c r="M96" s="34">
        <v>-7248.7499999999927</v>
      </c>
      <c r="N96" s="34">
        <v>199513.31999999998</v>
      </c>
    </row>
    <row r="99" spans="3:14" x14ac:dyDescent="0.2"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</row>
    <row r="101" spans="3:14" x14ac:dyDescent="0.2">
      <c r="C101" s="32"/>
    </row>
    <row r="102" spans="3:14" x14ac:dyDescent="0.2">
      <c r="C102" s="32"/>
    </row>
    <row r="103" spans="3:14" x14ac:dyDescent="0.2">
      <c r="C103" s="32"/>
    </row>
  </sheetData>
  <mergeCells count="9">
    <mergeCell ref="A7:N7"/>
    <mergeCell ref="A8:N8"/>
    <mergeCell ref="A9:N9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AA4CB-04B0-418B-B977-B1B4C578A2E7}">
  <dimension ref="A1:D14"/>
  <sheetViews>
    <sheetView tabSelected="1" workbookViewId="0">
      <selection activeCell="C9" sqref="C9"/>
    </sheetView>
  </sheetViews>
  <sheetFormatPr defaultRowHeight="14.25" x14ac:dyDescent="0.2"/>
  <cols>
    <col min="1" max="1" width="15.5" bestFit="1" customWidth="1"/>
    <col min="2" max="2" width="11.125" bestFit="1" customWidth="1"/>
  </cols>
  <sheetData>
    <row r="1" spans="1:4" x14ac:dyDescent="0.2">
      <c r="A1" t="s">
        <v>119</v>
      </c>
      <c r="B1" s="32">
        <v>10521.39</v>
      </c>
    </row>
    <row r="2" spans="1:4" x14ac:dyDescent="0.2">
      <c r="A2" t="s">
        <v>120</v>
      </c>
      <c r="B2" s="32">
        <v>21843.68</v>
      </c>
    </row>
    <row r="3" spans="1:4" x14ac:dyDescent="0.2">
      <c r="A3" t="s">
        <v>147</v>
      </c>
      <c r="B3" s="32">
        <v>58074.759999999995</v>
      </c>
    </row>
    <row r="4" spans="1:4" x14ac:dyDescent="0.2">
      <c r="A4" t="s">
        <v>148</v>
      </c>
      <c r="B4" s="32">
        <v>15991.52</v>
      </c>
    </row>
    <row r="5" spans="1:4" x14ac:dyDescent="0.2">
      <c r="A5" t="s">
        <v>121</v>
      </c>
      <c r="B5" s="32">
        <v>5221.58</v>
      </c>
    </row>
    <row r="6" spans="1:4" x14ac:dyDescent="0.2">
      <c r="A6" t="s">
        <v>142</v>
      </c>
      <c r="B6" s="32">
        <v>115855.84</v>
      </c>
    </row>
    <row r="7" spans="1:4" x14ac:dyDescent="0.2">
      <c r="A7" t="s">
        <v>122</v>
      </c>
      <c r="B7" s="32">
        <v>87015.67</v>
      </c>
    </row>
    <row r="8" spans="1:4" x14ac:dyDescent="0.2">
      <c r="A8" t="s">
        <v>123</v>
      </c>
      <c r="B8" s="32">
        <v>33752.080000000002</v>
      </c>
    </row>
    <row r="9" spans="1:4" x14ac:dyDescent="0.2">
      <c r="A9" t="s">
        <v>145</v>
      </c>
      <c r="B9" s="43"/>
    </row>
    <row r="10" spans="1:4" x14ac:dyDescent="0.2">
      <c r="C10" s="32"/>
      <c r="D10" s="32"/>
    </row>
    <row r="11" spans="1:4" x14ac:dyDescent="0.2">
      <c r="A11" t="s">
        <v>15</v>
      </c>
      <c r="B11" s="32">
        <f>SUM(B1:B8)</f>
        <v>348276.52</v>
      </c>
      <c r="C11" s="32"/>
      <c r="D11" s="32"/>
    </row>
    <row r="12" spans="1:4" x14ac:dyDescent="0.2">
      <c r="C12" s="32"/>
      <c r="D12" s="32"/>
    </row>
    <row r="13" spans="1:4" x14ac:dyDescent="0.2">
      <c r="B13" s="32"/>
      <c r="C13" s="32"/>
      <c r="D13" s="32"/>
    </row>
    <row r="14" spans="1:4" x14ac:dyDescent="0.2">
      <c r="B14" s="32"/>
      <c r="C14" s="32"/>
      <c r="D14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</vt:lpstr>
      <vt:lpstr>2020</vt:lpstr>
      <vt:lpstr>2019</vt:lpstr>
      <vt:lpstr>Cap 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Paul, Austin</cp:lastModifiedBy>
  <cp:revision>0</cp:revision>
  <dcterms:created xsi:type="dcterms:W3CDTF">2021-09-23T17:53:41Z</dcterms:created>
  <dcterms:modified xsi:type="dcterms:W3CDTF">2021-11-17T17:40:16Z</dcterms:modified>
</cp:coreProperties>
</file>